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overview1.0\"/>
    </mc:Choice>
  </mc:AlternateContent>
  <xr:revisionPtr revIDLastSave="0" documentId="8_{06D7B621-3214-4360-B9B9-A38947225A22}" xr6:coauthVersionLast="46" xr6:coauthVersionMax="46" xr10:uidLastSave="{00000000-0000-0000-0000-000000000000}"/>
  <bookViews>
    <workbookView xWindow="-28920" yWindow="-75" windowWidth="29040" windowHeight="15840" xr2:uid="{51DA3460-E180-4C61-8A0A-6983251492EE}"/>
  </bookViews>
  <sheets>
    <sheet name="T 1.9 &amp; F 1.6" sheetId="1" r:id="rId1"/>
  </sheets>
  <definedNames>
    <definedName name="_xlnm.Print_Area" localSheetId="0">'T 1.9 &amp; F 1.6'!$A$1:$M$101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K7" i="1"/>
  <c r="L7" i="1"/>
  <c r="M7" i="1"/>
  <c r="H8" i="1"/>
  <c r="I8" i="1"/>
  <c r="K8" i="1"/>
  <c r="M8" i="1" s="1"/>
  <c r="L8" i="1"/>
  <c r="H9" i="1"/>
  <c r="I9" i="1"/>
  <c r="K9" i="1"/>
  <c r="L9" i="1"/>
  <c r="M9" i="1"/>
  <c r="H10" i="1"/>
  <c r="I10" i="1"/>
  <c r="K10" i="1"/>
  <c r="M10" i="1" s="1"/>
  <c r="L10" i="1"/>
  <c r="H11" i="1"/>
  <c r="I11" i="1"/>
  <c r="K11" i="1"/>
  <c r="M11" i="1" s="1"/>
  <c r="L11" i="1"/>
  <c r="H12" i="1"/>
  <c r="I12" i="1"/>
  <c r="K12" i="1"/>
  <c r="L12" i="1"/>
  <c r="M12" i="1"/>
  <c r="H13" i="1"/>
  <c r="I13" i="1"/>
  <c r="K13" i="1"/>
  <c r="L13" i="1"/>
  <c r="M13" i="1"/>
  <c r="H14" i="1"/>
  <c r="I14" i="1"/>
  <c r="K14" i="1"/>
  <c r="L14" i="1"/>
  <c r="M14" i="1"/>
  <c r="H15" i="1"/>
  <c r="I15" i="1"/>
  <c r="K15" i="1"/>
  <c r="L15" i="1"/>
  <c r="M15" i="1"/>
  <c r="H16" i="1"/>
  <c r="I16" i="1"/>
  <c r="K16" i="1"/>
  <c r="M16" i="1" s="1"/>
  <c r="L16" i="1"/>
  <c r="C17" i="1"/>
  <c r="D17" i="1"/>
  <c r="E17" i="1"/>
  <c r="H17" i="1"/>
  <c r="I17" i="1"/>
  <c r="K17" i="1"/>
  <c r="M17" i="1" s="1"/>
  <c r="L17" i="1"/>
  <c r="AE17" i="1"/>
  <c r="C18" i="1"/>
  <c r="D18" i="1"/>
  <c r="AE18" i="1" s="1"/>
  <c r="E18" i="1"/>
  <c r="H18" i="1"/>
  <c r="I18" i="1"/>
  <c r="K18" i="1"/>
  <c r="L18" i="1"/>
  <c r="M18" i="1"/>
  <c r="C19" i="1"/>
  <c r="E19" i="1" s="1"/>
  <c r="D19" i="1"/>
  <c r="AE19" i="1" s="1"/>
  <c r="H19" i="1"/>
  <c r="I19" i="1"/>
  <c r="K19" i="1"/>
  <c r="M19" i="1" s="1"/>
  <c r="L19" i="1"/>
  <c r="C20" i="1"/>
  <c r="D20" i="1"/>
  <c r="E20" i="1"/>
  <c r="H20" i="1"/>
  <c r="I20" i="1"/>
  <c r="K20" i="1"/>
  <c r="L20" i="1"/>
  <c r="M20" i="1"/>
  <c r="AE20" i="1"/>
  <c r="C21" i="1"/>
  <c r="E21" i="1" s="1"/>
  <c r="D21" i="1"/>
  <c r="AE21" i="1" s="1"/>
  <c r="H21" i="1"/>
  <c r="I21" i="1"/>
  <c r="K21" i="1"/>
  <c r="L21" i="1"/>
  <c r="M21" i="1"/>
  <c r="C22" i="1"/>
  <c r="E22" i="1" s="1"/>
  <c r="D22" i="1"/>
  <c r="H22" i="1"/>
  <c r="I22" i="1"/>
  <c r="K22" i="1"/>
  <c r="M22" i="1" s="1"/>
  <c r="L22" i="1"/>
  <c r="AE22" i="1"/>
  <c r="C23" i="1"/>
  <c r="D23" i="1"/>
  <c r="AE23" i="1" s="1"/>
  <c r="E23" i="1"/>
  <c r="H23" i="1"/>
  <c r="I23" i="1"/>
  <c r="K23" i="1"/>
  <c r="L23" i="1"/>
  <c r="M23" i="1"/>
  <c r="C24" i="1"/>
  <c r="E24" i="1" s="1"/>
  <c r="D24" i="1"/>
  <c r="AE24" i="1" s="1"/>
  <c r="H24" i="1"/>
  <c r="I24" i="1"/>
  <c r="K24" i="1"/>
  <c r="M24" i="1" s="1"/>
  <c r="L24" i="1"/>
  <c r="C25" i="1"/>
  <c r="D25" i="1"/>
  <c r="E25" i="1"/>
  <c r="H25" i="1"/>
  <c r="I25" i="1"/>
  <c r="K25" i="1"/>
  <c r="M25" i="1" s="1"/>
  <c r="L25" i="1"/>
  <c r="AE25" i="1"/>
  <c r="C26" i="1"/>
  <c r="D26" i="1"/>
  <c r="AE26" i="1" s="1"/>
  <c r="E26" i="1"/>
  <c r="H26" i="1"/>
  <c r="I26" i="1"/>
  <c r="K26" i="1"/>
  <c r="L26" i="1"/>
  <c r="M26" i="1"/>
  <c r="C27" i="1"/>
  <c r="E27" i="1" s="1"/>
  <c r="D27" i="1"/>
  <c r="AE27" i="1" s="1"/>
  <c r="H27" i="1"/>
  <c r="I27" i="1"/>
  <c r="K27" i="1"/>
  <c r="M27" i="1" s="1"/>
  <c r="L27" i="1"/>
  <c r="C28" i="1"/>
  <c r="D28" i="1"/>
  <c r="E28" i="1"/>
  <c r="H28" i="1"/>
  <c r="I28" i="1"/>
  <c r="K28" i="1"/>
  <c r="L28" i="1"/>
  <c r="M28" i="1"/>
  <c r="AE28" i="1"/>
  <c r="C29" i="1"/>
  <c r="E29" i="1" s="1"/>
  <c r="D29" i="1"/>
  <c r="AE29" i="1" s="1"/>
  <c r="H29" i="1"/>
  <c r="I29" i="1"/>
  <c r="K29" i="1"/>
  <c r="L29" i="1"/>
  <c r="M29" i="1"/>
  <c r="C30" i="1"/>
  <c r="E30" i="1" s="1"/>
  <c r="D30" i="1"/>
  <c r="H30" i="1"/>
  <c r="I30" i="1"/>
  <c r="K30" i="1"/>
  <c r="M30" i="1" s="1"/>
  <c r="L30" i="1"/>
  <c r="AE30" i="1"/>
  <c r="C31" i="1"/>
  <c r="D31" i="1"/>
  <c r="AE31" i="1" s="1"/>
  <c r="E31" i="1"/>
  <c r="H31" i="1"/>
  <c r="I31" i="1"/>
  <c r="K31" i="1"/>
  <c r="L31" i="1"/>
  <c r="M31" i="1"/>
  <c r="C32" i="1"/>
  <c r="E32" i="1" s="1"/>
  <c r="D32" i="1"/>
  <c r="AE32" i="1" s="1"/>
  <c r="H32" i="1"/>
  <c r="I32" i="1"/>
  <c r="K32" i="1"/>
  <c r="M32" i="1" s="1"/>
  <c r="L32" i="1"/>
  <c r="C33" i="1"/>
  <c r="D33" i="1"/>
  <c r="E33" i="1"/>
  <c r="H33" i="1"/>
  <c r="I33" i="1"/>
  <c r="K33" i="1"/>
  <c r="M33" i="1" s="1"/>
  <c r="L33" i="1"/>
  <c r="AE33" i="1"/>
  <c r="C34" i="1"/>
  <c r="D34" i="1"/>
  <c r="AE34" i="1" s="1"/>
  <c r="E34" i="1"/>
  <c r="H34" i="1"/>
  <c r="I34" i="1"/>
  <c r="K34" i="1"/>
  <c r="L34" i="1"/>
  <c r="M34" i="1"/>
  <c r="C35" i="1"/>
  <c r="E35" i="1" s="1"/>
  <c r="D35" i="1"/>
  <c r="AE35" i="1" s="1"/>
  <c r="H35" i="1"/>
  <c r="I35" i="1"/>
  <c r="K35" i="1"/>
  <c r="M35" i="1" s="1"/>
  <c r="L35" i="1"/>
  <c r="C36" i="1"/>
  <c r="D36" i="1"/>
  <c r="E36" i="1"/>
  <c r="H36" i="1"/>
  <c r="I36" i="1"/>
  <c r="K36" i="1"/>
  <c r="L36" i="1"/>
  <c r="M36" i="1"/>
  <c r="AE36" i="1"/>
  <c r="C37" i="1"/>
  <c r="E37" i="1" s="1"/>
  <c r="D37" i="1"/>
  <c r="AE37" i="1" s="1"/>
  <c r="H37" i="1"/>
  <c r="I37" i="1"/>
  <c r="K37" i="1"/>
  <c r="L37" i="1"/>
  <c r="M37" i="1"/>
  <c r="C38" i="1"/>
  <c r="E38" i="1" s="1"/>
  <c r="D38" i="1"/>
  <c r="H38" i="1"/>
  <c r="I38" i="1"/>
  <c r="K38" i="1"/>
  <c r="M38" i="1" s="1"/>
  <c r="L38" i="1"/>
  <c r="AE38" i="1"/>
  <c r="C39" i="1"/>
  <c r="D39" i="1"/>
  <c r="AE39" i="1" s="1"/>
  <c r="E39" i="1"/>
  <c r="H39" i="1"/>
  <c r="I39" i="1"/>
  <c r="K39" i="1"/>
  <c r="L39" i="1"/>
  <c r="M39" i="1"/>
  <c r="C40" i="1"/>
  <c r="E40" i="1" s="1"/>
  <c r="D40" i="1"/>
  <c r="AE40" i="1" s="1"/>
  <c r="H40" i="1"/>
  <c r="I40" i="1"/>
  <c r="K40" i="1"/>
  <c r="M40" i="1" s="1"/>
  <c r="L40" i="1"/>
  <c r="C41" i="1"/>
  <c r="D41" i="1"/>
  <c r="E41" i="1"/>
  <c r="H41" i="1"/>
  <c r="I41" i="1"/>
  <c r="K41" i="1"/>
  <c r="M41" i="1" s="1"/>
  <c r="L41" i="1"/>
  <c r="AE41" i="1"/>
  <c r="C42" i="1"/>
  <c r="D42" i="1"/>
  <c r="AE42" i="1" s="1"/>
  <c r="E42" i="1"/>
  <c r="H42" i="1"/>
  <c r="I42" i="1"/>
  <c r="K42" i="1"/>
  <c r="L42" i="1"/>
  <c r="M42" i="1"/>
  <c r="C43" i="1"/>
  <c r="E43" i="1" s="1"/>
  <c r="D43" i="1"/>
  <c r="AE43" i="1" s="1"/>
  <c r="H43" i="1"/>
  <c r="I43" i="1"/>
  <c r="K43" i="1"/>
  <c r="M43" i="1" s="1"/>
  <c r="L43" i="1"/>
  <c r="C44" i="1"/>
  <c r="D44" i="1"/>
  <c r="E44" i="1"/>
  <c r="H44" i="1"/>
  <c r="I44" i="1"/>
  <c r="K44" i="1"/>
  <c r="L44" i="1"/>
  <c r="M44" i="1"/>
  <c r="AE44" i="1"/>
  <c r="C45" i="1"/>
  <c r="E45" i="1" s="1"/>
  <c r="D45" i="1"/>
  <c r="AE45" i="1" s="1"/>
  <c r="H45" i="1"/>
  <c r="I45" i="1"/>
  <c r="K45" i="1"/>
  <c r="L45" i="1"/>
  <c r="M45" i="1"/>
  <c r="C46" i="1"/>
  <c r="E46" i="1" s="1"/>
  <c r="D46" i="1"/>
  <c r="H46" i="1"/>
  <c r="I46" i="1"/>
  <c r="K46" i="1"/>
  <c r="M46" i="1" s="1"/>
  <c r="L46" i="1"/>
  <c r="AE46" i="1"/>
  <c r="C47" i="1"/>
  <c r="D47" i="1"/>
  <c r="AE47" i="1" s="1"/>
  <c r="E47" i="1"/>
  <c r="H47" i="1"/>
  <c r="I47" i="1"/>
  <c r="K47" i="1"/>
  <c r="L47" i="1"/>
  <c r="M47" i="1"/>
  <c r="C48" i="1"/>
  <c r="E48" i="1" s="1"/>
  <c r="D48" i="1"/>
  <c r="H48" i="1"/>
  <c r="I48" i="1"/>
  <c r="K48" i="1"/>
  <c r="M48" i="1" s="1"/>
  <c r="L48" i="1"/>
  <c r="AE48" i="1"/>
  <c r="C49" i="1"/>
  <c r="D49" i="1"/>
  <c r="E49" i="1"/>
  <c r="H49" i="1"/>
  <c r="I49" i="1"/>
  <c r="K49" i="1"/>
  <c r="M49" i="1" s="1"/>
  <c r="L49" i="1"/>
  <c r="AE49" i="1"/>
  <c r="C50" i="1"/>
  <c r="D50" i="1"/>
  <c r="AE50" i="1" s="1"/>
  <c r="E50" i="1"/>
  <c r="H50" i="1"/>
  <c r="I50" i="1"/>
  <c r="K50" i="1"/>
  <c r="L50" i="1"/>
  <c r="M50" i="1"/>
  <c r="C51" i="1"/>
  <c r="E51" i="1" s="1"/>
  <c r="D51" i="1"/>
  <c r="AE51" i="1" s="1"/>
  <c r="H51" i="1"/>
  <c r="I51" i="1"/>
  <c r="K51" i="1"/>
  <c r="M51" i="1" s="1"/>
  <c r="L51" i="1"/>
  <c r="C52" i="1"/>
  <c r="D52" i="1"/>
  <c r="E52" i="1"/>
  <c r="H52" i="1"/>
  <c r="I52" i="1"/>
  <c r="K52" i="1"/>
  <c r="L52" i="1"/>
  <c r="M52" i="1"/>
  <c r="AE52" i="1"/>
  <c r="C53" i="1"/>
  <c r="E53" i="1" s="1"/>
  <c r="D53" i="1"/>
  <c r="AE53" i="1" s="1"/>
  <c r="H53" i="1"/>
  <c r="I53" i="1"/>
  <c r="K53" i="1"/>
  <c r="L53" i="1"/>
  <c r="M53" i="1"/>
  <c r="C54" i="1"/>
  <c r="E54" i="1" s="1"/>
  <c r="D54" i="1"/>
  <c r="H54" i="1"/>
  <c r="I54" i="1"/>
  <c r="K54" i="1"/>
  <c r="M54" i="1" s="1"/>
  <c r="L54" i="1"/>
  <c r="AE54" i="1"/>
  <c r="C55" i="1"/>
  <c r="D55" i="1"/>
  <c r="AE55" i="1" s="1"/>
  <c r="E55" i="1"/>
  <c r="H55" i="1"/>
  <c r="I55" i="1"/>
  <c r="K55" i="1"/>
  <c r="L55" i="1"/>
  <c r="M55" i="1"/>
  <c r="C56" i="1"/>
  <c r="E56" i="1" s="1"/>
  <c r="D56" i="1"/>
  <c r="H56" i="1"/>
  <c r="I56" i="1"/>
  <c r="K56" i="1"/>
  <c r="M56" i="1" s="1"/>
  <c r="L56" i="1"/>
  <c r="AE56" i="1"/>
  <c r="C57" i="1"/>
  <c r="D57" i="1"/>
  <c r="E57" i="1"/>
  <c r="H57" i="1"/>
  <c r="I57" i="1"/>
  <c r="K57" i="1"/>
  <c r="M57" i="1" s="1"/>
  <c r="L57" i="1"/>
  <c r="AE57" i="1"/>
  <c r="C58" i="1"/>
  <c r="D58" i="1"/>
  <c r="AE58" i="1" s="1"/>
  <c r="E58" i="1"/>
  <c r="H58" i="1"/>
  <c r="I58" i="1"/>
  <c r="K58" i="1"/>
  <c r="L58" i="1"/>
  <c r="M58" i="1"/>
  <c r="C59" i="1"/>
  <c r="E59" i="1" s="1"/>
  <c r="D59" i="1"/>
  <c r="AE59" i="1" s="1"/>
  <c r="H59" i="1"/>
  <c r="I59" i="1"/>
  <c r="K59" i="1"/>
  <c r="M59" i="1" s="1"/>
  <c r="L59" i="1"/>
  <c r="C60" i="1"/>
  <c r="D60" i="1"/>
  <c r="E60" i="1"/>
  <c r="H60" i="1"/>
  <c r="I60" i="1"/>
  <c r="K60" i="1"/>
  <c r="L60" i="1"/>
  <c r="M60" i="1"/>
  <c r="AE60" i="1"/>
  <c r="C61" i="1"/>
  <c r="E61" i="1" s="1"/>
  <c r="D61" i="1"/>
  <c r="AE61" i="1" s="1"/>
  <c r="H61" i="1"/>
  <c r="I61" i="1"/>
  <c r="K61" i="1"/>
  <c r="L61" i="1"/>
  <c r="M61" i="1"/>
  <c r="C62" i="1"/>
  <c r="E62" i="1" s="1"/>
  <c r="D62" i="1"/>
  <c r="H62" i="1"/>
  <c r="I62" i="1"/>
  <c r="K62" i="1"/>
  <c r="M62" i="1" s="1"/>
  <c r="L62" i="1"/>
  <c r="AE62" i="1"/>
  <c r="C63" i="1"/>
  <c r="D63" i="1"/>
  <c r="AE63" i="1" s="1"/>
  <c r="E63" i="1"/>
  <c r="H63" i="1"/>
  <c r="I63" i="1"/>
  <c r="K63" i="1"/>
  <c r="L63" i="1"/>
  <c r="M63" i="1"/>
  <c r="C64" i="1"/>
  <c r="E64" i="1" s="1"/>
  <c r="D64" i="1"/>
  <c r="AE64" i="1" s="1"/>
  <c r="H64" i="1"/>
  <c r="I64" i="1"/>
  <c r="K64" i="1"/>
  <c r="M64" i="1" s="1"/>
  <c r="L64" i="1"/>
  <c r="C65" i="1"/>
  <c r="D65" i="1"/>
  <c r="E65" i="1"/>
  <c r="H65" i="1"/>
  <c r="I65" i="1"/>
  <c r="K65" i="1"/>
  <c r="M65" i="1" s="1"/>
  <c r="L65" i="1"/>
  <c r="AE65" i="1"/>
  <c r="C66" i="1"/>
  <c r="D66" i="1"/>
  <c r="AE66" i="1" s="1"/>
  <c r="E66" i="1"/>
  <c r="H66" i="1"/>
  <c r="I66" i="1"/>
  <c r="K66" i="1"/>
  <c r="L66" i="1"/>
  <c r="M66" i="1"/>
  <c r="C67" i="1"/>
  <c r="E67" i="1" s="1"/>
  <c r="D67" i="1"/>
  <c r="AE67" i="1" s="1"/>
  <c r="H67" i="1"/>
  <c r="I67" i="1"/>
  <c r="K67" i="1"/>
  <c r="M67" i="1" s="1"/>
  <c r="L67" i="1"/>
</calcChain>
</file>

<file path=xl/sharedStrings.xml><?xml version="1.0" encoding="utf-8"?>
<sst xmlns="http://schemas.openxmlformats.org/spreadsheetml/2006/main" count="72" uniqueCount="21">
  <si>
    <t>^U.S. Department of Labor, Bureau of Labor Statistics, Series ID: CUUR0000SA0</t>
  </si>
  <si>
    <t>EIA, State Energy Profiles</t>
  </si>
  <si>
    <t>Source:</t>
  </si>
  <si>
    <t>*Preliminary</t>
  </si>
  <si>
    <t>2020*</t>
  </si>
  <si>
    <t>na</t>
  </si>
  <si>
    <t>MG for graph</t>
  </si>
  <si>
    <t>mm Btu</t>
  </si>
  <si>
    <t>kWh</t>
  </si>
  <si>
    <t>Thousand cf</t>
  </si>
  <si>
    <t>Gallon</t>
  </si>
  <si>
    <t>CPI^</t>
  </si>
  <si>
    <r>
      <t>Real</t>
    </r>
    <r>
      <rPr>
        <sz val="7"/>
        <color indexed="9"/>
        <rFont val="Times New Roman"/>
        <family val="1"/>
      </rPr>
      <t xml:space="preserve"> </t>
    </r>
    <r>
      <rPr>
        <sz val="7"/>
        <rFont val="Times New Roman"/>
        <family val="1"/>
      </rPr>
      <t>Dollars</t>
    </r>
  </si>
  <si>
    <r>
      <t>Nominal</t>
    </r>
    <r>
      <rPr>
        <sz val="7"/>
        <color indexed="9"/>
        <rFont val="Times New Roman"/>
        <family val="1"/>
      </rPr>
      <t xml:space="preserve"> </t>
    </r>
    <r>
      <rPr>
        <sz val="7"/>
        <rFont val="Times New Roman"/>
        <family val="1"/>
      </rPr>
      <t>Dollars</t>
    </r>
  </si>
  <si>
    <t>Residential Electricity</t>
  </si>
  <si>
    <t>Residential Natural Gas</t>
  </si>
  <si>
    <r>
      <t>Motor Gasoline - Regular</t>
    </r>
    <r>
      <rPr>
        <b/>
        <sz val="8"/>
        <color theme="1"/>
        <rFont val="Times New Roman"/>
        <family val="1"/>
      </rPr>
      <t xml:space="preserve"> (taxes included)</t>
    </r>
  </si>
  <si>
    <t>Year</t>
  </si>
  <si>
    <t>Nominal and Real Dollars per Unit</t>
  </si>
  <si>
    <t>Average Residential Fuel Prices in Utah, 1960-2020</t>
  </si>
  <si>
    <t>Table 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</si>
</sst>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00"/>
    <numFmt numFmtId="167" formatCode="#,##0.000"/>
    <numFmt numFmtId="168" formatCode="#,##0.0000"/>
  </numFmts>
  <fonts count="18" x14ac:knownFonts="1">
    <font>
      <sz val="10"/>
      <name val="Arial"/>
    </font>
    <font>
      <sz val="10"/>
      <name val="Arial"/>
    </font>
    <font>
      <sz val="10"/>
      <name val="Times New Roman"/>
    </font>
    <font>
      <u/>
      <sz val="10"/>
      <color indexed="12"/>
      <name val="Arial"/>
    </font>
    <font>
      <u/>
      <sz val="8"/>
      <color indexed="12"/>
      <name val="Times New Roman"/>
      <family val="1"/>
    </font>
    <font>
      <sz val="8"/>
      <name val="Times New Roman"/>
      <family val="1"/>
    </font>
    <font>
      <sz val="8"/>
      <name val="Times New Roman"/>
    </font>
    <font>
      <sz val="6"/>
      <color theme="1"/>
      <name val="Times New Roman"/>
      <family val="1"/>
    </font>
    <font>
      <b/>
      <sz val="10"/>
      <color theme="1"/>
      <name val="Times New Roman"/>
      <family val="1"/>
    </font>
    <font>
      <sz val="7"/>
      <color indexed="10"/>
      <name val="Arial"/>
      <family val="2"/>
    </font>
    <font>
      <sz val="7"/>
      <color indexed="10"/>
      <name val="Times New Roman"/>
      <family val="1"/>
    </font>
    <font>
      <sz val="7"/>
      <color indexed="9"/>
      <name val="Times New Roman"/>
      <family val="1"/>
    </font>
    <font>
      <sz val="7"/>
      <name val="Times New Roman"/>
      <family val="1"/>
    </font>
    <font>
      <b/>
      <sz val="10"/>
      <color indexed="9"/>
      <name val="Arial"/>
    </font>
    <font>
      <b/>
      <sz val="10"/>
      <color indexed="9"/>
      <name val="Times New Roman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1" fillId="2" borderId="0"/>
    <xf numFmtId="0" fontId="1" fillId="2" borderId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1" applyFont="1" applyFill="1" applyAlignment="1" applyProtection="1">
      <alignment vertical="center"/>
    </xf>
    <xf numFmtId="165" fontId="4" fillId="0" borderId="0" xfId="1" applyNumberFormat="1" applyFont="1" applyAlignment="1" applyProtection="1">
      <alignment horizontal="left" vertical="center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2" fillId="0" borderId="0" xfId="2" applyFont="1" applyFill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2" fillId="0" borderId="0" xfId="2" applyNumberFormat="1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4" fontId="5" fillId="3" borderId="2" xfId="2" applyNumberFormat="1" applyFont="1" applyFill="1" applyBorder="1" applyAlignment="1">
      <alignment horizontal="right" vertical="center"/>
    </xf>
    <xf numFmtId="167" fontId="5" fillId="3" borderId="3" xfId="2" applyNumberFormat="1" applyFont="1" applyFill="1" applyBorder="1" applyAlignment="1">
      <alignment horizontal="right" vertical="center"/>
    </xf>
    <xf numFmtId="4" fontId="5" fillId="4" borderId="2" xfId="2" applyNumberFormat="1" applyFont="1" applyFill="1" applyBorder="1" applyAlignment="1">
      <alignment horizontal="right" vertical="center"/>
    </xf>
    <xf numFmtId="167" fontId="5" fillId="4" borderId="2" xfId="2" applyNumberFormat="1" applyFont="1" applyFill="1" applyBorder="1" applyAlignment="1">
      <alignment horizontal="right" vertical="center"/>
    </xf>
    <xf numFmtId="4" fontId="5" fillId="3" borderId="4" xfId="2" applyNumberFormat="1" applyFont="1" applyFill="1" applyBorder="1" applyAlignment="1">
      <alignment horizontal="right" vertical="center"/>
    </xf>
    <xf numFmtId="4" fontId="5" fillId="3" borderId="3" xfId="2" applyNumberFormat="1" applyFont="1" applyFill="1" applyBorder="1" applyAlignment="1">
      <alignment horizontal="right" vertical="center"/>
    </xf>
    <xf numFmtId="2" fontId="5" fillId="4" borderId="2" xfId="2" applyNumberFormat="1" applyFont="1" applyFill="1" applyBorder="1" applyAlignment="1">
      <alignment horizontal="right" vertical="center"/>
    </xf>
    <xf numFmtId="2" fontId="5" fillId="4" borderId="5" xfId="2" applyNumberFormat="1" applyFont="1" applyFill="1" applyBorder="1" applyAlignment="1">
      <alignment horizontal="right" vertical="center"/>
    </xf>
    <xf numFmtId="0" fontId="5" fillId="4" borderId="2" xfId="2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4" fontId="5" fillId="0" borderId="0" xfId="2" applyNumberFormat="1" applyFont="1" applyFill="1" applyAlignment="1">
      <alignment horizontal="right" vertical="center"/>
    </xf>
    <xf numFmtId="167" fontId="5" fillId="0" borderId="7" xfId="2" applyNumberFormat="1" applyFont="1" applyFill="1" applyBorder="1" applyAlignment="1">
      <alignment horizontal="right" vertical="center"/>
    </xf>
    <xf numFmtId="167" fontId="5" fillId="0" borderId="0" xfId="2" applyNumberFormat="1" applyFont="1" applyFill="1" applyAlignment="1">
      <alignment horizontal="right" vertical="center"/>
    </xf>
    <xf numFmtId="4" fontId="5" fillId="0" borderId="8" xfId="2" applyNumberFormat="1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Alignment="1">
      <alignment horizontal="right" vertical="center"/>
    </xf>
    <xf numFmtId="2" fontId="5" fillId="0" borderId="9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4" fontId="5" fillId="3" borderId="0" xfId="2" applyNumberFormat="1" applyFont="1" applyFill="1" applyAlignment="1">
      <alignment horizontal="right" vertical="center"/>
    </xf>
    <xf numFmtId="167" fontId="5" fillId="3" borderId="7" xfId="2" applyNumberFormat="1" applyFont="1" applyFill="1" applyBorder="1" applyAlignment="1">
      <alignment horizontal="right" vertical="center"/>
    </xf>
    <xf numFmtId="4" fontId="5" fillId="4" borderId="0" xfId="2" applyNumberFormat="1" applyFont="1" applyFill="1" applyAlignment="1">
      <alignment horizontal="right" vertical="center"/>
    </xf>
    <xf numFmtId="167" fontId="5" fillId="4" borderId="0" xfId="2" applyNumberFormat="1" applyFont="1" applyFill="1" applyAlignment="1">
      <alignment horizontal="right" vertical="center"/>
    </xf>
    <xf numFmtId="4" fontId="5" fillId="3" borderId="8" xfId="2" applyNumberFormat="1" applyFont="1" applyFill="1" applyBorder="1" applyAlignment="1">
      <alignment horizontal="right" vertical="center"/>
    </xf>
    <xf numFmtId="4" fontId="5" fillId="3" borderId="7" xfId="2" applyNumberFormat="1" applyFont="1" applyFill="1" applyBorder="1" applyAlignment="1">
      <alignment horizontal="right" vertical="center"/>
    </xf>
    <xf numFmtId="2" fontId="5" fillId="4" borderId="9" xfId="2" applyNumberFormat="1" applyFont="1" applyFill="1" applyBorder="1" applyAlignment="1">
      <alignment horizontal="right" vertical="center"/>
    </xf>
    <xf numFmtId="0" fontId="5" fillId="4" borderId="0" xfId="2" applyFont="1" applyFill="1" applyAlignment="1">
      <alignment horizontal="center" vertical="center"/>
    </xf>
    <xf numFmtId="4" fontId="5" fillId="5" borderId="0" xfId="2" applyNumberFormat="1" applyFont="1" applyFill="1" applyAlignment="1">
      <alignment horizontal="right" vertical="center"/>
    </xf>
    <xf numFmtId="2" fontId="5" fillId="5" borderId="9" xfId="2" applyNumberFormat="1" applyFont="1" applyFill="1" applyBorder="1" applyAlignment="1">
      <alignment horizontal="right" vertical="center"/>
    </xf>
    <xf numFmtId="0" fontId="5" fillId="5" borderId="0" xfId="2" applyFont="1" applyFill="1" applyAlignment="1">
      <alignment horizontal="center" vertical="center"/>
    </xf>
    <xf numFmtId="167" fontId="5" fillId="3" borderId="0" xfId="2" applyNumberFormat="1" applyFont="1" applyFill="1" applyAlignment="1">
      <alignment horizontal="right" vertical="center"/>
    </xf>
    <xf numFmtId="2" fontId="5" fillId="3" borderId="9" xfId="2" applyNumberFormat="1" applyFont="1" applyFill="1" applyBorder="1" applyAlignment="1">
      <alignment horizontal="right" vertical="center"/>
    </xf>
    <xf numFmtId="0" fontId="5" fillId="3" borderId="0" xfId="2" applyFont="1" applyFill="1" applyAlignment="1">
      <alignment horizontal="center" vertical="center"/>
    </xf>
    <xf numFmtId="4" fontId="5" fillId="5" borderId="10" xfId="2" applyNumberFormat="1" applyFont="1" applyFill="1" applyBorder="1" applyAlignment="1">
      <alignment horizontal="right" vertical="center"/>
    </xf>
    <xf numFmtId="4" fontId="5" fillId="3" borderId="10" xfId="2" applyNumberFormat="1" applyFont="1" applyFill="1" applyBorder="1" applyAlignment="1">
      <alignment horizontal="right" vertical="center"/>
    </xf>
    <xf numFmtId="4" fontId="5" fillId="0" borderId="9" xfId="2" applyNumberFormat="1" applyFont="1" applyFill="1" applyBorder="1" applyAlignment="1">
      <alignment horizontal="right" vertical="center"/>
    </xf>
    <xf numFmtId="4" fontId="5" fillId="3" borderId="9" xfId="2" applyNumberFormat="1" applyFont="1" applyFill="1" applyBorder="1" applyAlignment="1">
      <alignment horizontal="right" vertical="center"/>
    </xf>
    <xf numFmtId="4" fontId="5" fillId="5" borderId="9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Alignment="1">
      <alignment vertical="center"/>
    </xf>
    <xf numFmtId="0" fontId="2" fillId="0" borderId="6" xfId="0" applyFont="1" applyBorder="1" applyAlignment="1">
      <alignment vertical="center"/>
    </xf>
    <xf numFmtId="4" fontId="5" fillId="5" borderId="8" xfId="2" applyNumberFormat="1" applyFont="1" applyFill="1" applyBorder="1" applyAlignment="1">
      <alignment horizontal="right" vertical="center"/>
    </xf>
    <xf numFmtId="4" fontId="5" fillId="5" borderId="7" xfId="2" applyNumberFormat="1" applyFont="1" applyFill="1" applyBorder="1" applyAlignment="1">
      <alignment horizontal="right" vertical="center"/>
    </xf>
    <xf numFmtId="4" fontId="5" fillId="3" borderId="11" xfId="2" applyNumberFormat="1" applyFont="1" applyFill="1" applyBorder="1" applyAlignment="1">
      <alignment horizontal="right" vertical="center"/>
    </xf>
    <xf numFmtId="4" fontId="5" fillId="3" borderId="12" xfId="2" applyNumberFormat="1" applyFont="1" applyFill="1" applyBorder="1" applyAlignment="1">
      <alignment horizontal="right" vertical="center"/>
    </xf>
    <xf numFmtId="4" fontId="5" fillId="3" borderId="13" xfId="2" applyNumberFormat="1" applyFont="1" applyFill="1" applyBorder="1" applyAlignment="1">
      <alignment horizontal="right" vertical="center"/>
    </xf>
    <xf numFmtId="4" fontId="5" fillId="3" borderId="14" xfId="2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167" fontId="7" fillId="6" borderId="17" xfId="2" applyNumberFormat="1" applyFont="1" applyFill="1" applyBorder="1" applyAlignment="1">
      <alignment horizontal="right" vertical="center"/>
    </xf>
    <xf numFmtId="168" fontId="7" fillId="6" borderId="18" xfId="2" applyNumberFormat="1" applyFont="1" applyFill="1" applyBorder="1" applyAlignment="1">
      <alignment horizontal="right" vertical="center"/>
    </xf>
    <xf numFmtId="168" fontId="7" fillId="6" borderId="17" xfId="2" applyNumberFormat="1" applyFont="1" applyFill="1" applyBorder="1" applyAlignment="1">
      <alignment horizontal="right" vertical="center"/>
    </xf>
    <xf numFmtId="167" fontId="7" fillId="6" borderId="4" xfId="2" applyNumberFormat="1" applyFont="1" applyFill="1" applyBorder="1" applyAlignment="1">
      <alignment horizontal="right" vertical="center"/>
    </xf>
    <xf numFmtId="4" fontId="7" fillId="6" borderId="3" xfId="2" applyNumberFormat="1" applyFont="1" applyFill="1" applyBorder="1" applyAlignment="1">
      <alignment horizontal="right" vertical="center"/>
    </xf>
    <xf numFmtId="4" fontId="7" fillId="6" borderId="19" xfId="2" applyNumberFormat="1" applyFont="1" applyFill="1" applyBorder="1" applyAlignment="1">
      <alignment horizontal="right" vertical="center"/>
    </xf>
    <xf numFmtId="167" fontId="7" fillId="6" borderId="20" xfId="2" applyNumberFormat="1" applyFont="1" applyFill="1" applyBorder="1" applyAlignment="1">
      <alignment horizontal="right" vertical="center"/>
    </xf>
    <xf numFmtId="167" fontId="7" fillId="6" borderId="18" xfId="2" applyNumberFormat="1" applyFont="1" applyFill="1" applyBorder="1" applyAlignment="1">
      <alignment horizontal="right" vertical="center"/>
    </xf>
    <xf numFmtId="167" fontId="7" fillId="6" borderId="19" xfId="2" applyNumberFormat="1" applyFont="1" applyFill="1" applyBorder="1" applyAlignment="1">
      <alignment horizontal="right" vertical="center"/>
    </xf>
    <xf numFmtId="0" fontId="8" fillId="6" borderId="17" xfId="2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167" fontId="10" fillId="6" borderId="18" xfId="3" applyNumberFormat="1" applyFont="1" applyFill="1" applyBorder="1" applyAlignment="1">
      <alignment horizontal="center" vertical="center" wrapText="1"/>
    </xf>
    <xf numFmtId="167" fontId="10" fillId="6" borderId="17" xfId="3" applyNumberFormat="1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167" fontId="10" fillId="6" borderId="19" xfId="3" applyNumberFormat="1" applyFont="1" applyFill="1" applyBorder="1" applyAlignment="1">
      <alignment horizontal="center" vertical="center" wrapText="1"/>
    </xf>
    <xf numFmtId="0" fontId="8" fillId="6" borderId="17" xfId="3" applyFont="1" applyFill="1" applyBorder="1" applyAlignment="1">
      <alignment vertical="center" wrapText="1"/>
    </xf>
    <xf numFmtId="0" fontId="2" fillId="0" borderId="0" xfId="3" applyFont="1" applyFill="1" applyAlignment="1">
      <alignment horizontal="center" vertical="center"/>
    </xf>
    <xf numFmtId="0" fontId="0" fillId="7" borderId="17" xfId="0" applyFill="1" applyBorder="1" applyAlignment="1">
      <alignment vertical="center"/>
    </xf>
    <xf numFmtId="0" fontId="13" fillId="7" borderId="17" xfId="0" applyFont="1" applyFill="1" applyBorder="1" applyAlignment="1">
      <alignment vertical="center"/>
    </xf>
    <xf numFmtId="167" fontId="8" fillId="6" borderId="17" xfId="3" applyNumberFormat="1" applyFont="1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4" fontId="8" fillId="6" borderId="19" xfId="3" applyNumberFormat="1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14" fillId="8" borderId="17" xfId="3" applyFont="1" applyFill="1" applyBorder="1" applyAlignment="1">
      <alignment horizontal="center" vertical="center"/>
    </xf>
    <xf numFmtId="0" fontId="8" fillId="6" borderId="19" xfId="3" applyFont="1" applyFill="1" applyBorder="1" applyAlignment="1">
      <alignment horizontal="center" vertical="center"/>
    </xf>
    <xf numFmtId="0" fontId="8" fillId="6" borderId="17" xfId="3" applyFont="1" applyFill="1" applyBorder="1" applyAlignment="1">
      <alignment horizontal="center" vertical="center"/>
    </xf>
    <xf numFmtId="168" fontId="2" fillId="0" borderId="2" xfId="2" applyNumberFormat="1" applyFont="1" applyFill="1" applyBorder="1" applyAlignment="1">
      <alignment vertical="center"/>
    </xf>
    <xf numFmtId="167" fontId="2" fillId="0" borderId="2" xfId="2" applyNumberFormat="1" applyFont="1" applyFill="1" applyBorder="1" applyAlignment="1">
      <alignment vertical="center"/>
    </xf>
    <xf numFmtId="4" fontId="2" fillId="0" borderId="2" xfId="2" applyNumberFormat="1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168" fontId="2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4" fontId="2" fillId="0" borderId="0" xfId="3" applyNumberFormat="1" applyFont="1" applyFill="1" applyAlignment="1">
      <alignment vertical="center"/>
    </xf>
    <xf numFmtId="167" fontId="2" fillId="0" borderId="0" xfId="0" applyNumberFormat="1" applyFont="1" applyAlignment="1">
      <alignment vertical="center"/>
    </xf>
    <xf numFmtId="0" fontId="2" fillId="0" borderId="0" xfId="4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4" fontId="2" fillId="0" borderId="0" xfId="4" applyNumberFormat="1" applyFont="1" applyFill="1" applyAlignment="1">
      <alignment vertical="center"/>
    </xf>
    <xf numFmtId="167" fontId="16" fillId="0" borderId="0" xfId="4" applyNumberFormat="1" applyFont="1" applyFill="1" applyAlignment="1">
      <alignment vertical="center"/>
    </xf>
    <xf numFmtId="0" fontId="17" fillId="0" borderId="0" xfId="3" applyFont="1" applyFill="1" applyAlignment="1">
      <alignment vertical="center"/>
    </xf>
  </cellXfs>
  <cellStyles count="5">
    <cellStyle name="F6" xfId="3" xr:uid="{E35FBC59-82E5-4BCB-ABC7-889EFA8AD564}"/>
    <cellStyle name="F7" xfId="2" xr:uid="{18FA8ACC-409D-448C-8951-E9FB4203D806}"/>
    <cellStyle name="F8" xfId="4" xr:uid="{7962DB92-43B6-49A5-A1B3-154E2F3EFC8A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1.6 - Average Residential Fuel Prices in Utah, 1960-2018</a:t>
            </a:r>
          </a:p>
        </c:rich>
      </c:tx>
      <c:layout>
        <c:manualLayout>
          <c:xMode val="edge"/>
          <c:yMode val="edge"/>
          <c:x val="0.2"/>
          <c:y val="3.94040520215871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39328537170263"/>
          <c:y val="0.13347889940723701"/>
          <c:w val="0.77457750842565021"/>
          <c:h val="0.7168166563449232"/>
        </c:manualLayout>
      </c:layout>
      <c:lineChart>
        <c:grouping val="standard"/>
        <c:varyColors val="0"/>
        <c:ser>
          <c:idx val="0"/>
          <c:order val="0"/>
          <c:tx>
            <c:v>Motor Gasoline ($/gallon)</c:v>
          </c:tx>
          <c:marker>
            <c:symbol val="none"/>
          </c:marker>
          <c:cat>
            <c:strRef>
              <c:f>'T 1.9 &amp; F 1.6'!$A$7:$A$67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1.9 &amp; F 1.6'!$AE$7:$AE$67</c:f>
              <c:numCache>
                <c:formatCode>General</c:formatCode>
                <c:ptCount val="61"/>
                <c:pt idx="10" formatCode="0.00">
                  <c:v>2.3646520489690723</c:v>
                </c:pt>
                <c:pt idx="11" formatCode="0.00">
                  <c:v>2.3101278148148143</c:v>
                </c:pt>
                <c:pt idx="12" formatCode="0.00">
                  <c:v>2.2729549784688996</c:v>
                </c:pt>
                <c:pt idx="13" formatCode="0.00">
                  <c:v>2.2500235585585586</c:v>
                </c:pt>
                <c:pt idx="14" formatCode="0.00">
                  <c:v>2.7351020486815418</c:v>
                </c:pt>
                <c:pt idx="15" formatCode="0.00">
                  <c:v>2.8065118475836432</c:v>
                </c:pt>
                <c:pt idx="16" formatCode="0.00">
                  <c:v>2.7509471493848858</c:v>
                </c:pt>
                <c:pt idx="17" formatCode="0.00">
                  <c:v>2.6901823250825081</c:v>
                </c:pt>
                <c:pt idx="18" formatCode="0.00">
                  <c:v>2.6127208619631901</c:v>
                </c:pt>
                <c:pt idx="19" formatCode="0.00">
                  <c:v>3.3064352961432504</c:v>
                </c:pt>
                <c:pt idx="20" formatCode="0.00">
                  <c:v>3.9889559466019411</c:v>
                </c:pt>
                <c:pt idx="21" formatCode="0.00">
                  <c:v>4.0430321232123205</c:v>
                </c:pt>
                <c:pt idx="22" formatCode="0.00">
                  <c:v>3.7547709844559578</c:v>
                </c:pt>
                <c:pt idx="23" formatCode="0.00">
                  <c:v>3.0142646586345374</c:v>
                </c:pt>
                <c:pt idx="24" formatCode="0.00">
                  <c:v>2.839697208854667</c:v>
                </c:pt>
                <c:pt idx="25" formatCode="0.00">
                  <c:v>2.7420496282527878</c:v>
                </c:pt>
                <c:pt idx="26" formatCode="0.00">
                  <c:v>2.0308162408759123</c:v>
                </c:pt>
                <c:pt idx="27" formatCode="0.00">
                  <c:v>2.0960045774647891</c:v>
                </c:pt>
                <c:pt idx="28" formatCode="0.00">
                  <c:v>2.0783639053254435</c:v>
                </c:pt>
                <c:pt idx="29" formatCode="0.00">
                  <c:v>2.1289291935483869</c:v>
                </c:pt>
                <c:pt idx="30" formatCode="0.00">
                  <c:v>2.2178142310635041</c:v>
                </c:pt>
                <c:pt idx="31" formatCode="0.00">
                  <c:v>2.0712480910425848</c:v>
                </c:pt>
                <c:pt idx="32" formatCode="0.00">
                  <c:v>2.0291667854597288</c:v>
                </c:pt>
                <c:pt idx="33" formatCode="0.00">
                  <c:v>1.9164551557093426</c:v>
                </c:pt>
                <c:pt idx="34" formatCode="0.00">
                  <c:v>1.8686084345479084</c:v>
                </c:pt>
                <c:pt idx="35" formatCode="0.00">
                  <c:v>1.8680583989501311</c:v>
                </c:pt>
                <c:pt idx="36" formatCode="0.00">
                  <c:v>1.9959293180369659</c:v>
                </c:pt>
                <c:pt idx="37" formatCode="0.00">
                  <c:v>2.0317872897196261</c:v>
                </c:pt>
                <c:pt idx="38" formatCode="0.00">
                  <c:v>1.7148213496932514</c:v>
                </c:pt>
                <c:pt idx="39" formatCode="0.00">
                  <c:v>1.8952546218487394</c:v>
                </c:pt>
                <c:pt idx="40" formatCode="0.00">
                  <c:v>2.2243918699186991</c:v>
                </c:pt>
                <c:pt idx="41" formatCode="0.00">
                  <c:v>2.0620119762845852</c:v>
                </c:pt>
                <c:pt idx="42" formatCode="0.00">
                  <c:v>1.9033182490272371</c:v>
                </c:pt>
                <c:pt idx="43" formatCode="0.00">
                  <c:v>2.1942671739130435</c:v>
                </c:pt>
                <c:pt idx="44" formatCode="0.00">
                  <c:v>2.4990538062466912</c:v>
                </c:pt>
                <c:pt idx="45" formatCode="0.00">
                  <c:v>2.9167588888888889</c:v>
                </c:pt>
                <c:pt idx="46" formatCode="0.00">
                  <c:v>3.2120293749999993</c:v>
                </c:pt>
                <c:pt idx="47" formatCode="0.00">
                  <c:v>3.4083648335745291</c:v>
                </c:pt>
                <c:pt idx="48" formatCode="0.00">
                  <c:v>3.8707450998606592</c:v>
                </c:pt>
                <c:pt idx="49" formatCode="0.00">
                  <c:v>2.6902050928278101</c:v>
                </c:pt>
                <c:pt idx="50" formatCode="0.00">
                  <c:v>3.3458830848109762</c:v>
                </c:pt>
                <c:pt idx="51" formatCode="0.00">
                  <c:v>3.961454495474702</c:v>
                </c:pt>
                <c:pt idx="52" formatCode="0.00">
                  <c:v>4.0468471616734893</c:v>
                </c:pt>
                <c:pt idx="53" formatCode="0.00">
                  <c:v>3.8328860287213131</c:v>
                </c:pt>
                <c:pt idx="54" formatCode="0.00">
                  <c:v>3.6077136502872036</c:v>
                </c:pt>
                <c:pt idx="55" formatCode="0.00">
                  <c:v>2.6971194893193311</c:v>
                </c:pt>
                <c:pt idx="56" formatCode="0.00">
                  <c:v>2.3561881207713942</c:v>
                </c:pt>
                <c:pt idx="57" formatCode="0.00">
                  <c:v>2.5234917183420364</c:v>
                </c:pt>
                <c:pt idx="58" formatCode="0.00">
                  <c:v>2.9065180182153423</c:v>
                </c:pt>
                <c:pt idx="59" formatCode="0.00">
                  <c:v>2.7737975220754332</c:v>
                </c:pt>
                <c:pt idx="60" formatCode="0.00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8-4800-9AC1-CE10FE26B1E1}"/>
            </c:ext>
          </c:extLst>
        </c:ser>
        <c:ser>
          <c:idx val="1"/>
          <c:order val="1"/>
          <c:tx>
            <c:v>Natural Gas ($/Mcf)</c:v>
          </c:tx>
          <c:marker>
            <c:symbol val="none"/>
          </c:marker>
          <c:cat>
            <c:strRef>
              <c:f>'T 1.9 &amp; F 1.6'!$A$7:$A$67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1.9 &amp; F 1.6'!$H$7:$H$67</c:f>
              <c:numCache>
                <c:formatCode>#,##0.00</c:formatCode>
                <c:ptCount val="61"/>
                <c:pt idx="0">
                  <c:v>6.4702749999999982</c:v>
                </c:pt>
                <c:pt idx="1">
                  <c:v>6.4572911705685616</c:v>
                </c:pt>
                <c:pt idx="2">
                  <c:v>6.5731138079470197</c:v>
                </c:pt>
                <c:pt idx="3">
                  <c:v>6.2080808496732027</c:v>
                </c:pt>
                <c:pt idx="4">
                  <c:v>5.8858630645161281</c:v>
                </c:pt>
                <c:pt idx="5">
                  <c:v>5.932112444444444</c:v>
                </c:pt>
                <c:pt idx="6">
                  <c:v>5.5117157407407396</c:v>
                </c:pt>
                <c:pt idx="7">
                  <c:v>5.2692059880239519</c:v>
                </c:pt>
                <c:pt idx="8">
                  <c:v>5.5034522988505739</c:v>
                </c:pt>
                <c:pt idx="9">
                  <c:v>5.8532188010899171</c:v>
                </c:pt>
                <c:pt idx="10">
                  <c:v>5.6698286082474221</c:v>
                </c:pt>
                <c:pt idx="11">
                  <c:v>5.5596437037037028</c:v>
                </c:pt>
                <c:pt idx="12">
                  <c:v>5.5724856459330141</c:v>
                </c:pt>
                <c:pt idx="13">
                  <c:v>5.7707858108108097</c:v>
                </c:pt>
                <c:pt idx="14">
                  <c:v>5.6171961460446251</c:v>
                </c:pt>
                <c:pt idx="15">
                  <c:v>5.8689483271375469</c:v>
                </c:pt>
                <c:pt idx="16">
                  <c:v>6.27696274165202</c:v>
                </c:pt>
                <c:pt idx="17">
                  <c:v>7.0041260726072601</c:v>
                </c:pt>
                <c:pt idx="18">
                  <c:v>7.6611231595092013</c:v>
                </c:pt>
                <c:pt idx="19">
                  <c:v>7.9140553719008278</c:v>
                </c:pt>
                <c:pt idx="20">
                  <c:v>8.606093932038835</c:v>
                </c:pt>
                <c:pt idx="21">
                  <c:v>9.1964744774477438</c:v>
                </c:pt>
                <c:pt idx="22">
                  <c:v>9.1455493264248702</c:v>
                </c:pt>
                <c:pt idx="23">
                  <c:v>11.069627108433734</c:v>
                </c:pt>
                <c:pt idx="24">
                  <c:v>14.148666794995185</c:v>
                </c:pt>
                <c:pt idx="25">
                  <c:v>11.689790520446095</c:v>
                </c:pt>
                <c:pt idx="26">
                  <c:v>10.956962043795619</c:v>
                </c:pt>
                <c:pt idx="27">
                  <c:v>11.32298125</c:v>
                </c:pt>
                <c:pt idx="28">
                  <c:v>11.179410059171598</c:v>
                </c:pt>
                <c:pt idx="29">
                  <c:v>10.717697459677419</c:v>
                </c:pt>
                <c:pt idx="30">
                  <c:v>10.459370328997704</c:v>
                </c:pt>
                <c:pt idx="31">
                  <c:v>10.327737041116006</c:v>
                </c:pt>
                <c:pt idx="32">
                  <c:v>10.02592861724875</c:v>
                </c:pt>
                <c:pt idx="33">
                  <c:v>9.1936115086505179</c:v>
                </c:pt>
                <c:pt idx="34">
                  <c:v>8.6637069568151137</c:v>
                </c:pt>
                <c:pt idx="35">
                  <c:v>8.0479352296587905</c:v>
                </c:pt>
                <c:pt idx="36">
                  <c:v>7.3733917782026754</c:v>
                </c:pt>
                <c:pt idx="37">
                  <c:v>8.2722768224299053</c:v>
                </c:pt>
                <c:pt idx="38">
                  <c:v>8.8440323312883429</c:v>
                </c:pt>
                <c:pt idx="39">
                  <c:v>8.3422273109243701</c:v>
                </c:pt>
                <c:pt idx="40">
                  <c:v>9.3183983739837402</c:v>
                </c:pt>
                <c:pt idx="41">
                  <c:v>11.822591699604741</c:v>
                </c:pt>
                <c:pt idx="42">
                  <c:v>9.1928976653696495</c:v>
                </c:pt>
                <c:pt idx="43">
                  <c:v>10.310242554347825</c:v>
                </c:pt>
                <c:pt idx="44">
                  <c:v>11.125173742721014</c:v>
                </c:pt>
                <c:pt idx="45">
                  <c:v>12.867664157706093</c:v>
                </c:pt>
                <c:pt idx="46">
                  <c:v>14.147307638888888</c:v>
                </c:pt>
                <c:pt idx="47">
                  <c:v>11.785701109503135</c:v>
                </c:pt>
                <c:pt idx="48">
                  <c:v>10.818852763585694</c:v>
                </c:pt>
                <c:pt idx="49">
                  <c:v>10.797011471214754</c:v>
                </c:pt>
                <c:pt idx="50">
                  <c:v>9.7563529468415133</c:v>
                </c:pt>
                <c:pt idx="51">
                  <c:v>9.7109137211171905</c:v>
                </c:pt>
                <c:pt idx="52">
                  <c:v>9.8071226480666756</c:v>
                </c:pt>
                <c:pt idx="53">
                  <c:v>9.4988914624832539</c:v>
                </c:pt>
                <c:pt idx="54">
                  <c:v>10.363977395370515</c:v>
                </c:pt>
                <c:pt idx="55">
                  <c:v>10.613765763637206</c:v>
                </c:pt>
                <c:pt idx="56">
                  <c:v>9.8345243301762508</c:v>
                </c:pt>
                <c:pt idx="57">
                  <c:v>9.5554811928851162</c:v>
                </c:pt>
                <c:pt idx="58">
                  <c:v>9.3173485406619481</c:v>
                </c:pt>
                <c:pt idx="59">
                  <c:v>7.9164586213977683</c:v>
                </c:pt>
                <c:pt idx="60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8-4800-9AC1-CE10FE26B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06432"/>
        <c:axId val="185520512"/>
      </c:lineChart>
      <c:lineChart>
        <c:grouping val="standard"/>
        <c:varyColors val="0"/>
        <c:ser>
          <c:idx val="2"/>
          <c:order val="2"/>
          <c:tx>
            <c:v>Electricity ($/kWh)</c:v>
          </c:tx>
          <c:marker>
            <c:symbol val="none"/>
          </c:marker>
          <c:cat>
            <c:strRef>
              <c:f>'T 1.9 &amp; F 1.6'!$A$7:$A$67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2020*</c:v>
                </c:pt>
              </c:strCache>
            </c:strRef>
          </c:cat>
          <c:val>
            <c:numRef>
              <c:f>'T 1.9 &amp; F 1.6'!$L$7:$L$67</c:f>
              <c:numCache>
                <c:formatCode>#,##0.000</c:formatCode>
                <c:ptCount val="61"/>
                <c:pt idx="0">
                  <c:v>0.18973644256756755</c:v>
                </c:pt>
                <c:pt idx="1">
                  <c:v>0.1921606755852843</c:v>
                </c:pt>
                <c:pt idx="2">
                  <c:v>0.19282276490066222</c:v>
                </c:pt>
                <c:pt idx="3">
                  <c:v>0.19453114379084965</c:v>
                </c:pt>
                <c:pt idx="4">
                  <c:v>0.19202106451612902</c:v>
                </c:pt>
                <c:pt idx="5">
                  <c:v>0.18732986666666665</c:v>
                </c:pt>
                <c:pt idx="6">
                  <c:v>0.17972986111111108</c:v>
                </c:pt>
                <c:pt idx="7">
                  <c:v>0.17434872754491015</c:v>
                </c:pt>
                <c:pt idx="8">
                  <c:v>0.16584727873563218</c:v>
                </c:pt>
                <c:pt idx="9">
                  <c:v>0.15514555858310625</c:v>
                </c:pt>
                <c:pt idx="10">
                  <c:v>0.14474738917525773</c:v>
                </c:pt>
                <c:pt idx="11">
                  <c:v>0.14314484938271607</c:v>
                </c:pt>
                <c:pt idx="12">
                  <c:v>0.13869297607655504</c:v>
                </c:pt>
                <c:pt idx="13">
                  <c:v>0.12998840765765765</c:v>
                </c:pt>
                <c:pt idx="14">
                  <c:v>0.12021849695740365</c:v>
                </c:pt>
                <c:pt idx="15">
                  <c:v>0.13277292936802973</c:v>
                </c:pt>
                <c:pt idx="16">
                  <c:v>0.14418820210896308</c:v>
                </c:pt>
                <c:pt idx="17">
                  <c:v>0.14819705775577557</c:v>
                </c:pt>
                <c:pt idx="18">
                  <c:v>0.16195534969325154</c:v>
                </c:pt>
                <c:pt idx="19">
                  <c:v>0.16184599724517906</c:v>
                </c:pt>
                <c:pt idx="20">
                  <c:v>0.17369233373786405</c:v>
                </c:pt>
                <c:pt idx="21">
                  <c:v>0.16940874037403739</c:v>
                </c:pt>
                <c:pt idx="22">
                  <c:v>0.16896469430051814</c:v>
                </c:pt>
                <c:pt idx="23">
                  <c:v>0.17955662751004015</c:v>
                </c:pt>
                <c:pt idx="24">
                  <c:v>0.18507851106833489</c:v>
                </c:pt>
                <c:pt idx="25">
                  <c:v>0.18713286059479556</c:v>
                </c:pt>
                <c:pt idx="26">
                  <c:v>0.18773243156934305</c:v>
                </c:pt>
                <c:pt idx="27">
                  <c:v>0.1811221346830986</c:v>
                </c:pt>
                <c:pt idx="28">
                  <c:v>0.17086339053254437</c:v>
                </c:pt>
                <c:pt idx="29">
                  <c:v>0.1542430072580645</c:v>
                </c:pt>
                <c:pt idx="30">
                  <c:v>0.14118763810252488</c:v>
                </c:pt>
                <c:pt idx="31">
                  <c:v>0.13529620558002936</c:v>
                </c:pt>
                <c:pt idx="32">
                  <c:v>0.12857538631503918</c:v>
                </c:pt>
                <c:pt idx="33">
                  <c:v>0.1226889515570934</c:v>
                </c:pt>
                <c:pt idx="34">
                  <c:v>0.12067368488529014</c:v>
                </c:pt>
                <c:pt idx="35">
                  <c:v>0.1178575026246719</c:v>
                </c:pt>
                <c:pt idx="36">
                  <c:v>0.11480717399617589</c:v>
                </c:pt>
                <c:pt idx="37">
                  <c:v>0.1111032890965732</c:v>
                </c:pt>
                <c:pt idx="38">
                  <c:v>0.10860535214723926</c:v>
                </c:pt>
                <c:pt idx="39">
                  <c:v>9.7403659663865536E-2</c:v>
                </c:pt>
                <c:pt idx="40">
                  <c:v>9.4536654471544704E-2</c:v>
                </c:pt>
                <c:pt idx="41">
                  <c:v>9.8204964426877456E-2</c:v>
                </c:pt>
                <c:pt idx="42">
                  <c:v>9.7683529182879369E-2</c:v>
                </c:pt>
                <c:pt idx="43">
                  <c:v>9.7054125000000005E-2</c:v>
                </c:pt>
                <c:pt idx="44">
                  <c:v>9.8783870301746943E-2</c:v>
                </c:pt>
                <c:pt idx="45">
                  <c:v>9.9654824372759826E-2</c:v>
                </c:pt>
                <c:pt idx="46">
                  <c:v>9.7439260416666659E-2</c:v>
                </c:pt>
                <c:pt idx="47">
                  <c:v>0.10175155089242642</c:v>
                </c:pt>
                <c:pt idx="48">
                  <c:v>9.9293026474686463E-2</c:v>
                </c:pt>
                <c:pt idx="49">
                  <c:v>0.10230017572726381</c:v>
                </c:pt>
                <c:pt idx="50">
                  <c:v>0.10337936030047395</c:v>
                </c:pt>
                <c:pt idx="51">
                  <c:v>0.10309216462228678</c:v>
                </c:pt>
                <c:pt idx="52">
                  <c:v>0.1119364688451748</c:v>
                </c:pt>
                <c:pt idx="53">
                  <c:v>0.11520877715315946</c:v>
                </c:pt>
                <c:pt idx="54">
                  <c:v>0.11643075871381432</c:v>
                </c:pt>
                <c:pt idx="55">
                  <c:v>0.11880429167528066</c:v>
                </c:pt>
                <c:pt idx="56">
                  <c:v>0.11883383565629638</c:v>
                </c:pt>
                <c:pt idx="57">
                  <c:v>0.1156160431625326</c:v>
                </c:pt>
                <c:pt idx="58">
                  <c:v>0.10729380343837487</c:v>
                </c:pt>
                <c:pt idx="59">
                  <c:v>0.10528282565541788</c:v>
                </c:pt>
                <c:pt idx="60">
                  <c:v>0.1061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68-4800-9AC1-CE10FE26B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22432"/>
        <c:axId val="185524224"/>
      </c:lineChart>
      <c:catAx>
        <c:axId val="1855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55205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5520512"/>
        <c:scaling>
          <c:orientation val="minMax"/>
          <c:max val="1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Real Dollars</a:t>
                </a:r>
                <a:r>
                  <a:rPr lang="en-US" baseline="0"/>
                  <a:t> - </a:t>
                </a:r>
                <a:r>
                  <a:rPr lang="en-US"/>
                  <a:t>Motor Gasoline and Natural Gas</a:t>
                </a:r>
              </a:p>
            </c:rich>
          </c:tx>
          <c:layout>
            <c:manualLayout>
              <c:xMode val="edge"/>
              <c:yMode val="edge"/>
              <c:x val="1.5827338129496403E-2"/>
              <c:y val="0.17661743774565491"/>
            </c:manualLayout>
          </c:layout>
          <c:overlay val="0"/>
        </c:title>
        <c:numFmt formatCode="&quot;$&quot;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5506432"/>
        <c:crosses val="autoZero"/>
        <c:crossBetween val="midCat"/>
        <c:majorUnit val="2"/>
        <c:minorUnit val="1"/>
      </c:valAx>
      <c:catAx>
        <c:axId val="1855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524224"/>
        <c:crosses val="autoZero"/>
        <c:auto val="1"/>
        <c:lblAlgn val="ctr"/>
        <c:lblOffset val="100"/>
        <c:noMultiLvlLbl val="0"/>
      </c:catAx>
      <c:valAx>
        <c:axId val="185524224"/>
        <c:scaling>
          <c:orientation val="minMax"/>
          <c:max val="0.2"/>
          <c:min val="8.0000000000000016E-2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Real Dollars</a:t>
                </a:r>
                <a:r>
                  <a:rPr lang="en-US" baseline="0"/>
                  <a:t> - </a:t>
                </a:r>
                <a:r>
                  <a:rPr lang="en-US"/>
                  <a:t>Electricity</a:t>
                </a:r>
              </a:p>
            </c:rich>
          </c:tx>
          <c:layout>
            <c:manualLayout>
              <c:xMode val="edge"/>
              <c:yMode val="edge"/>
              <c:x val="0.95395952665225869"/>
              <c:y val="0.31094612049898257"/>
            </c:manualLayout>
          </c:layout>
          <c:overlay val="0"/>
        </c:title>
        <c:numFmt formatCode="&quot;$&quot;#,##0.0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5522432"/>
        <c:crosses val="max"/>
        <c:crossBetween val="midCat"/>
        <c:majorUnit val="0.02"/>
        <c:minorUnit val="0.01"/>
      </c:valAx>
    </c:plotArea>
    <c:legend>
      <c:legendPos val="b"/>
      <c:layout>
        <c:manualLayout>
          <c:xMode val="edge"/>
          <c:yMode val="edge"/>
          <c:x val="0.14052382607644293"/>
          <c:y val="0.92384936152643837"/>
          <c:w val="0.71513549050130731"/>
          <c:h val="5.6705417440797427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73</xdr:row>
      <xdr:rowOff>53974</xdr:rowOff>
    </xdr:from>
    <xdr:to>
      <xdr:col>11</xdr:col>
      <xdr:colOff>517525</xdr:colOff>
      <xdr:row>99</xdr:row>
      <xdr:rowOff>79374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7741A088-22F6-4DC2-BFD9-0BDC5DC99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ia.doe.gov/emeu/states/state.html?q_state_a=ut&amp;q_state=UTAH" TargetMode="External"/><Relationship Id="rId1" Type="http://schemas.openxmlformats.org/officeDocument/2006/relationships/hyperlink" Target="http://www.bls.gov/cpi/home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E87E6-27D4-4346-AD1A-6BE046469C70}">
  <dimension ref="A1:IW72"/>
  <sheetViews>
    <sheetView showGridLines="0" tabSelected="1" zoomScaleNormal="100" workbookViewId="0">
      <selection activeCell="Q26" sqref="Q26"/>
    </sheetView>
  </sheetViews>
  <sheetFormatPr defaultColWidth="8.42578125" defaultRowHeight="12.75" x14ac:dyDescent="0.2"/>
  <cols>
    <col min="1" max="1" width="11.140625" style="1" customWidth="1"/>
    <col min="2" max="5" width="8.85546875" style="1" customWidth="1"/>
    <col min="6" max="8" width="9.140625" style="3" customWidth="1"/>
    <col min="9" max="9" width="9.140625" style="2" customWidth="1"/>
    <col min="10" max="13" width="8.140625" style="1" customWidth="1"/>
    <col min="14" max="20" width="8" style="1" customWidth="1"/>
    <col min="21" max="27" width="10.7109375" style="1" customWidth="1"/>
    <col min="28" max="30" width="8.42578125" style="1" customWidth="1"/>
    <col min="31" max="31" width="10" style="1" bestFit="1" customWidth="1"/>
    <col min="32" max="16384" width="8.42578125" style="1"/>
  </cols>
  <sheetData>
    <row r="1" spans="1:257" s="7" customFormat="1" ht="15.75" x14ac:dyDescent="0.2">
      <c r="A1" s="111" t="s">
        <v>20</v>
      </c>
      <c r="B1" s="110" t="s">
        <v>19</v>
      </c>
      <c r="C1" s="106"/>
      <c r="D1" s="106"/>
      <c r="E1" s="106"/>
      <c r="F1" s="109"/>
      <c r="G1" s="108"/>
      <c r="H1" s="108"/>
      <c r="I1" s="108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7" customFormat="1" x14ac:dyDescent="0.2">
      <c r="A2" s="12"/>
      <c r="B2" s="104" t="s">
        <v>18</v>
      </c>
      <c r="C2" s="106"/>
      <c r="D2" s="106"/>
      <c r="E2" s="106"/>
      <c r="F2" s="105"/>
      <c r="G2" s="104"/>
      <c r="H2" s="104"/>
      <c r="I2" s="104"/>
      <c r="J2" s="103"/>
      <c r="K2" s="103"/>
      <c r="L2" s="103"/>
      <c r="M2" s="103"/>
      <c r="N2" s="102"/>
      <c r="O2" s="102"/>
      <c r="P2" s="102"/>
      <c r="Q2" s="102"/>
      <c r="R2" s="102"/>
      <c r="S2" s="10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" customFormat="1" ht="7.5" customHeight="1" thickBot="1" x14ac:dyDescent="0.25">
      <c r="A3" s="101"/>
      <c r="B3" s="99"/>
      <c r="C3" s="99"/>
      <c r="D3" s="99"/>
      <c r="E3" s="99"/>
      <c r="F3" s="100"/>
      <c r="G3" s="99"/>
      <c r="H3" s="99"/>
      <c r="I3" s="99"/>
      <c r="J3" s="98"/>
      <c r="K3" s="98"/>
      <c r="L3" s="98"/>
      <c r="M3" s="98"/>
      <c r="N3" s="12"/>
      <c r="O3" s="12"/>
      <c r="P3" s="12"/>
      <c r="Q3" s="12"/>
      <c r="R3" s="12"/>
      <c r="S3" s="1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7" customFormat="1" ht="19.5" customHeight="1" thickBot="1" x14ac:dyDescent="0.25">
      <c r="A4" s="97" t="s">
        <v>17</v>
      </c>
      <c r="B4" s="96" t="s">
        <v>16</v>
      </c>
      <c r="C4" s="95"/>
      <c r="D4" s="94"/>
      <c r="E4" s="93"/>
      <c r="F4" s="92" t="s">
        <v>15</v>
      </c>
      <c r="G4" s="88"/>
      <c r="H4" s="88"/>
      <c r="I4" s="91"/>
      <c r="J4" s="90" t="s">
        <v>14</v>
      </c>
      <c r="K4" s="89"/>
      <c r="L4" s="88"/>
      <c r="M4" s="88"/>
      <c r="N4" s="87"/>
      <c r="O4" s="87"/>
      <c r="P4" s="87"/>
      <c r="Q4" s="87"/>
      <c r="R4" s="87"/>
      <c r="S4" s="8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s="77" customFormat="1" ht="12" customHeight="1" thickBot="1" x14ac:dyDescent="0.25">
      <c r="A5" s="86"/>
      <c r="B5" s="85" t="s">
        <v>13</v>
      </c>
      <c r="C5" s="81"/>
      <c r="D5" s="82" t="s">
        <v>12</v>
      </c>
      <c r="E5" s="84"/>
      <c r="F5" s="85" t="s">
        <v>13</v>
      </c>
      <c r="G5" s="81"/>
      <c r="H5" s="82" t="s">
        <v>12</v>
      </c>
      <c r="I5" s="84"/>
      <c r="J5" s="83" t="s">
        <v>13</v>
      </c>
      <c r="K5" s="81"/>
      <c r="L5" s="82" t="s">
        <v>12</v>
      </c>
      <c r="M5" s="81"/>
      <c r="T5" s="78"/>
      <c r="U5" s="80" t="s">
        <v>11</v>
      </c>
      <c r="V5" s="79"/>
      <c r="W5" s="79"/>
      <c r="X5" s="79"/>
      <c r="Y5" s="79"/>
      <c r="Z5" s="79"/>
      <c r="AA5" s="79"/>
      <c r="AB5" s="78"/>
      <c r="AC5" s="78"/>
      <c r="AD5" s="1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</row>
    <row r="6" spans="1:257" s="7" customFormat="1" ht="12" customHeight="1" thickBot="1" x14ac:dyDescent="0.25">
      <c r="A6" s="76"/>
      <c r="B6" s="75" t="s">
        <v>10</v>
      </c>
      <c r="C6" s="67" t="s">
        <v>7</v>
      </c>
      <c r="D6" s="74" t="s">
        <v>10</v>
      </c>
      <c r="E6" s="73" t="s">
        <v>7</v>
      </c>
      <c r="F6" s="72" t="s">
        <v>9</v>
      </c>
      <c r="G6" s="67" t="s">
        <v>7</v>
      </c>
      <c r="H6" s="71" t="s">
        <v>9</v>
      </c>
      <c r="I6" s="70" t="s">
        <v>7</v>
      </c>
      <c r="J6" s="69" t="s">
        <v>8</v>
      </c>
      <c r="K6" s="67" t="s">
        <v>7</v>
      </c>
      <c r="L6" s="68" t="s">
        <v>8</v>
      </c>
      <c r="M6" s="67" t="s">
        <v>7</v>
      </c>
      <c r="T6" s="1"/>
      <c r="U6" s="66"/>
      <c r="V6" s="9"/>
      <c r="W6" s="9"/>
      <c r="X6" s="9"/>
      <c r="Y6" s="9"/>
      <c r="Z6" s="9"/>
      <c r="AA6" s="9"/>
      <c r="AB6" s="1"/>
      <c r="AC6" s="1"/>
      <c r="AE6" s="65" t="s">
        <v>6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10.5" customHeight="1" x14ac:dyDescent="0.2">
      <c r="A7" s="51">
        <v>1960</v>
      </c>
      <c r="B7" s="64" t="s">
        <v>5</v>
      </c>
      <c r="C7" s="63" t="s">
        <v>5</v>
      </c>
      <c r="D7" s="62" t="s">
        <v>5</v>
      </c>
      <c r="E7" s="61" t="s">
        <v>5</v>
      </c>
      <c r="F7" s="55">
        <v>0.74</v>
      </c>
      <c r="G7" s="38">
        <v>0.76590333042819803</v>
      </c>
      <c r="H7" s="43">
        <f>F7*U$67/U7</f>
        <v>6.4702749999999982</v>
      </c>
      <c r="I7" s="42">
        <f>G7*U$67/U7</f>
        <v>6.6967637449814976</v>
      </c>
      <c r="J7" s="49">
        <v>2.1700000000000001E-2</v>
      </c>
      <c r="K7" s="38">
        <f>J7/(3.412/1000)</f>
        <v>6.3599062133645958</v>
      </c>
      <c r="L7" s="39">
        <f>J7*U$67/U7</f>
        <v>0.18973644256756755</v>
      </c>
      <c r="M7" s="38">
        <f>K7*U$67/U7</f>
        <v>55.608570506321087</v>
      </c>
      <c r="N7" s="3"/>
      <c r="O7" s="3"/>
      <c r="P7" s="3"/>
      <c r="Q7" s="3"/>
      <c r="R7" s="2"/>
      <c r="T7" s="57"/>
      <c r="U7" s="28">
        <v>29.6</v>
      </c>
      <c r="V7" s="14"/>
      <c r="W7" s="14"/>
      <c r="X7" s="14"/>
      <c r="Y7" s="14"/>
      <c r="Z7" s="14"/>
      <c r="AA7" s="14"/>
      <c r="AE7" s="58"/>
    </row>
    <row r="8" spans="1:257" ht="10.5" customHeight="1" x14ac:dyDescent="0.2">
      <c r="A8" s="48">
        <v>1961</v>
      </c>
      <c r="B8" s="56" t="s">
        <v>5</v>
      </c>
      <c r="C8" s="46" t="s">
        <v>5</v>
      </c>
      <c r="D8" s="60" t="s">
        <v>5</v>
      </c>
      <c r="E8" s="59" t="s">
        <v>5</v>
      </c>
      <c r="F8" s="54">
        <v>0.746</v>
      </c>
      <c r="G8" s="29">
        <v>0.77210819573544598</v>
      </c>
      <c r="H8" s="33">
        <f>F8*U$67/U8</f>
        <v>6.4572911705685616</v>
      </c>
      <c r="I8" s="32">
        <f>G8*U$67/U8</f>
        <v>6.6832807440296484</v>
      </c>
      <c r="J8" s="31">
        <v>2.2200000000000001E-2</v>
      </c>
      <c r="K8" s="29">
        <f>J8/(3.412/1000)</f>
        <v>6.5064478311840563</v>
      </c>
      <c r="L8" s="30">
        <f>J8*U$67/U8</f>
        <v>0.1921606755852843</v>
      </c>
      <c r="M8" s="29">
        <f>K8*U$67/U8</f>
        <v>56.319072563096213</v>
      </c>
      <c r="N8" s="3"/>
      <c r="O8" s="3"/>
      <c r="P8" s="3"/>
      <c r="Q8" s="3"/>
      <c r="R8" s="3"/>
      <c r="T8" s="57"/>
      <c r="U8" s="28">
        <v>29.9</v>
      </c>
      <c r="V8" s="14"/>
      <c r="W8" s="14"/>
      <c r="X8" s="14"/>
      <c r="Y8" s="14"/>
      <c r="Z8" s="14"/>
      <c r="AA8" s="14"/>
      <c r="AE8" s="58"/>
    </row>
    <row r="9" spans="1:257" ht="10.5" customHeight="1" x14ac:dyDescent="0.2">
      <c r="A9" s="51">
        <v>1962</v>
      </c>
      <c r="B9" s="55" t="s">
        <v>5</v>
      </c>
      <c r="C9" s="38" t="s">
        <v>5</v>
      </c>
      <c r="D9" s="43" t="s">
        <v>5</v>
      </c>
      <c r="E9" s="42" t="s">
        <v>5</v>
      </c>
      <c r="F9" s="55">
        <v>0.76700000000000002</v>
      </c>
      <c r="G9" s="38">
        <v>0.793847347111718</v>
      </c>
      <c r="H9" s="43">
        <f>F9*U$67/U9</f>
        <v>6.5731138079470197</v>
      </c>
      <c r="I9" s="42">
        <f>G9*U$67/U9</f>
        <v>6.8031929057394311</v>
      </c>
      <c r="J9" s="49">
        <v>2.2499999999999999E-2</v>
      </c>
      <c r="K9" s="38">
        <f>J9/(3.412/1000)</f>
        <v>6.5943728018757319</v>
      </c>
      <c r="L9" s="39">
        <f>J9*U$67/U9</f>
        <v>0.19282276490066222</v>
      </c>
      <c r="M9" s="38">
        <f>K9*U$67/U9</f>
        <v>56.513119841929139</v>
      </c>
      <c r="N9" s="3"/>
      <c r="O9" s="3"/>
      <c r="P9" s="3"/>
      <c r="Q9" s="3"/>
      <c r="R9" s="3"/>
      <c r="T9" s="57"/>
      <c r="U9" s="28">
        <v>30.2</v>
      </c>
      <c r="V9" s="14"/>
      <c r="W9" s="14"/>
      <c r="X9" s="14"/>
      <c r="Y9" s="14"/>
      <c r="Z9" s="14"/>
      <c r="AA9" s="14"/>
      <c r="AE9" s="58"/>
    </row>
    <row r="10" spans="1:257" ht="10.5" customHeight="1" x14ac:dyDescent="0.2">
      <c r="A10" s="48">
        <v>1963</v>
      </c>
      <c r="B10" s="56" t="s">
        <v>5</v>
      </c>
      <c r="C10" s="46" t="s">
        <v>5</v>
      </c>
      <c r="D10" s="33" t="s">
        <v>5</v>
      </c>
      <c r="E10" s="32" t="s">
        <v>5</v>
      </c>
      <c r="F10" s="54">
        <v>0.7340000000000001</v>
      </c>
      <c r="G10" s="29">
        <v>0.67968310905552198</v>
      </c>
      <c r="H10" s="33">
        <f>F10*U$67/U10</f>
        <v>6.2080808496732027</v>
      </c>
      <c r="I10" s="32">
        <f>G10*U$67/U10</f>
        <v>5.7486753312996299</v>
      </c>
      <c r="J10" s="31">
        <v>2.3E-2</v>
      </c>
      <c r="K10" s="29">
        <f>J10/(3.412/1000)</f>
        <v>6.7409144196951933</v>
      </c>
      <c r="L10" s="30">
        <f>J10*U$67/U10</f>
        <v>0.19453114379084965</v>
      </c>
      <c r="M10" s="29">
        <f>K10*U$67/U10</f>
        <v>57.013817054762505</v>
      </c>
      <c r="N10" s="3"/>
      <c r="O10" s="3"/>
      <c r="P10" s="3"/>
      <c r="Q10" s="3"/>
      <c r="R10" s="3"/>
      <c r="T10" s="57"/>
      <c r="U10" s="28">
        <v>30.6</v>
      </c>
      <c r="V10" s="14"/>
      <c r="W10" s="14"/>
      <c r="X10" s="14"/>
      <c r="Y10" s="14"/>
      <c r="Z10" s="14"/>
      <c r="AA10" s="14"/>
      <c r="AE10" s="58"/>
    </row>
    <row r="11" spans="1:257" ht="10.5" customHeight="1" x14ac:dyDescent="0.2">
      <c r="A11" s="51">
        <v>1964</v>
      </c>
      <c r="B11" s="55" t="s">
        <v>5</v>
      </c>
      <c r="C11" s="38" t="s">
        <v>5</v>
      </c>
      <c r="D11" s="43" t="s">
        <v>5</v>
      </c>
      <c r="E11" s="42" t="s">
        <v>5</v>
      </c>
      <c r="F11" s="55">
        <v>0.70499999999999996</v>
      </c>
      <c r="G11" s="38">
        <v>0.65071415927554588</v>
      </c>
      <c r="H11" s="43">
        <f>F11*U$67/U11</f>
        <v>5.8858630645161281</v>
      </c>
      <c r="I11" s="42">
        <f>G11*U$67/U11</f>
        <v>5.4326445895568805</v>
      </c>
      <c r="J11" s="49">
        <v>2.3E-2</v>
      </c>
      <c r="K11" s="38">
        <f>J11/(3.412/1000)</f>
        <v>6.7409144196951933</v>
      </c>
      <c r="L11" s="39">
        <f>J11*U$67/U11</f>
        <v>0.19202106451612902</v>
      </c>
      <c r="M11" s="38">
        <f>K11*U$67/U11</f>
        <v>56.278154899217185</v>
      </c>
      <c r="N11" s="3"/>
      <c r="O11" s="3"/>
      <c r="P11" s="3"/>
      <c r="Q11" s="3"/>
      <c r="R11" s="3"/>
      <c r="T11" s="57"/>
      <c r="U11" s="28">
        <v>31</v>
      </c>
      <c r="V11" s="14"/>
      <c r="W11" s="14"/>
      <c r="X11" s="14"/>
      <c r="Y11" s="14"/>
      <c r="Z11" s="14"/>
      <c r="AA11" s="14"/>
      <c r="AE11" s="58"/>
    </row>
    <row r="12" spans="1:257" ht="10.5" customHeight="1" x14ac:dyDescent="0.2">
      <c r="A12" s="48">
        <v>1965</v>
      </c>
      <c r="B12" s="56" t="s">
        <v>5</v>
      </c>
      <c r="C12" s="46" t="s">
        <v>5</v>
      </c>
      <c r="D12" s="33" t="s">
        <v>5</v>
      </c>
      <c r="E12" s="32" t="s">
        <v>5</v>
      </c>
      <c r="F12" s="54">
        <v>0.72199999999999998</v>
      </c>
      <c r="G12" s="29">
        <v>0.66784815992141089</v>
      </c>
      <c r="H12" s="33">
        <f>F12*U$67/U12</f>
        <v>5.932112444444444</v>
      </c>
      <c r="I12" s="32">
        <f>G12*U$67/U12</f>
        <v>5.4871888926165164</v>
      </c>
      <c r="J12" s="31">
        <v>2.2799999999999997E-2</v>
      </c>
      <c r="K12" s="29">
        <f>J12/(3.412/1000)</f>
        <v>6.6822977725674084</v>
      </c>
      <c r="L12" s="30">
        <f>J12*U$67/U12</f>
        <v>0.18732986666666665</v>
      </c>
      <c r="M12" s="29">
        <f>K12*U$67/U12</f>
        <v>54.903243454474392</v>
      </c>
      <c r="N12" s="3"/>
      <c r="O12" s="3"/>
      <c r="P12" s="3"/>
      <c r="Q12" s="3"/>
      <c r="R12" s="3"/>
      <c r="T12" s="57"/>
      <c r="U12" s="28">
        <v>31.5</v>
      </c>
      <c r="V12" s="14"/>
      <c r="W12" s="14"/>
      <c r="X12" s="14"/>
      <c r="Y12" s="14"/>
      <c r="Z12" s="14"/>
      <c r="AA12" s="14"/>
      <c r="AE12" s="58"/>
    </row>
    <row r="13" spans="1:257" ht="10.5" customHeight="1" x14ac:dyDescent="0.2">
      <c r="A13" s="51">
        <v>1966</v>
      </c>
      <c r="B13" s="55" t="s">
        <v>5</v>
      </c>
      <c r="C13" s="38" t="s">
        <v>5</v>
      </c>
      <c r="D13" s="43" t="s">
        <v>5</v>
      </c>
      <c r="E13" s="42" t="s">
        <v>5</v>
      </c>
      <c r="F13" s="55">
        <v>0.69</v>
      </c>
      <c r="G13" s="38">
        <v>0.63549138063721711</v>
      </c>
      <c r="H13" s="43">
        <f>F13*U$67/U13</f>
        <v>5.5117157407407396</v>
      </c>
      <c r="I13" s="42">
        <f>G13*U$67/U13</f>
        <v>5.0763012257437898</v>
      </c>
      <c r="J13" s="49">
        <v>2.2499999999999999E-2</v>
      </c>
      <c r="K13" s="38">
        <f>J13/(3.412/1000)</f>
        <v>6.5943728018757319</v>
      </c>
      <c r="L13" s="39">
        <f>J13*U$67/U13</f>
        <v>0.17972986111111108</v>
      </c>
      <c r="M13" s="38">
        <f>K13*U$67/U13</f>
        <v>52.675809235378395</v>
      </c>
      <c r="N13" s="3"/>
      <c r="O13" s="3"/>
      <c r="P13" s="3"/>
      <c r="Q13" s="3"/>
      <c r="R13" s="3"/>
      <c r="T13" s="57"/>
      <c r="U13" s="28">
        <v>32.4</v>
      </c>
      <c r="V13" s="14"/>
      <c r="W13" s="14"/>
      <c r="X13" s="14"/>
      <c r="Y13" s="14"/>
      <c r="Z13" s="14"/>
      <c r="AA13" s="14"/>
      <c r="AE13" s="58"/>
    </row>
    <row r="14" spans="1:257" ht="10.5" customHeight="1" x14ac:dyDescent="0.2">
      <c r="A14" s="48">
        <v>1967</v>
      </c>
      <c r="B14" s="56" t="s">
        <v>5</v>
      </c>
      <c r="C14" s="46" t="s">
        <v>5</v>
      </c>
      <c r="D14" s="33" t="s">
        <v>5</v>
      </c>
      <c r="E14" s="32" t="s">
        <v>5</v>
      </c>
      <c r="F14" s="54">
        <v>0.68</v>
      </c>
      <c r="G14" s="29">
        <v>0.62831968929672932</v>
      </c>
      <c r="H14" s="33">
        <f>F14*U$67/U14</f>
        <v>5.2692059880239519</v>
      </c>
      <c r="I14" s="32">
        <f>G14*U$67/U14</f>
        <v>4.868743925346581</v>
      </c>
      <c r="J14" s="31">
        <v>2.2499999999999999E-2</v>
      </c>
      <c r="K14" s="29">
        <f>J14/(3.412/1000)</f>
        <v>6.5943728018757319</v>
      </c>
      <c r="L14" s="30">
        <f>J14*U$67/U14</f>
        <v>0.17434872754491015</v>
      </c>
      <c r="M14" s="29">
        <f>K14*U$67/U14</f>
        <v>51.098689198391021</v>
      </c>
      <c r="N14" s="3"/>
      <c r="O14" s="3"/>
      <c r="P14" s="3"/>
      <c r="Q14" s="3"/>
      <c r="R14" s="3"/>
      <c r="T14" s="57"/>
      <c r="U14" s="28">
        <v>33.4</v>
      </c>
      <c r="V14" s="14"/>
      <c r="W14" s="14"/>
      <c r="X14" s="14"/>
      <c r="Y14" s="14"/>
      <c r="Z14" s="14"/>
      <c r="AA14" s="14"/>
      <c r="AE14" s="58"/>
    </row>
    <row r="15" spans="1:257" ht="10.5" customHeight="1" x14ac:dyDescent="0.2">
      <c r="A15" s="51">
        <v>1968</v>
      </c>
      <c r="B15" s="55" t="s">
        <v>5</v>
      </c>
      <c r="C15" s="38" t="s">
        <v>5</v>
      </c>
      <c r="D15" s="43" t="s">
        <v>5</v>
      </c>
      <c r="E15" s="42" t="s">
        <v>5</v>
      </c>
      <c r="F15" s="55">
        <v>0.74</v>
      </c>
      <c r="G15" s="38">
        <v>0.68449966322611178</v>
      </c>
      <c r="H15" s="43">
        <f>F15*U$67/U15</f>
        <v>5.5034522988505739</v>
      </c>
      <c r="I15" s="42">
        <f>G15*U$67/U15</f>
        <v>5.0906908718164718</v>
      </c>
      <c r="J15" s="49">
        <v>2.23E-2</v>
      </c>
      <c r="K15" s="38">
        <f>J15/(3.412/1000)</f>
        <v>6.5357561547479479</v>
      </c>
      <c r="L15" s="39">
        <f>J15*U$67/U15</f>
        <v>0.16584727873563218</v>
      </c>
      <c r="M15" s="38">
        <f>K15*U$67/U15</f>
        <v>48.607057073749168</v>
      </c>
      <c r="N15" s="3"/>
      <c r="O15" s="3"/>
      <c r="P15" s="3"/>
      <c r="Q15" s="3"/>
      <c r="R15" s="3"/>
      <c r="T15" s="57"/>
      <c r="U15" s="28">
        <v>34.799999999999997</v>
      </c>
      <c r="V15" s="14"/>
      <c r="W15" s="14"/>
      <c r="X15" s="14"/>
      <c r="Y15" s="14"/>
      <c r="Z15" s="14"/>
      <c r="AA15" s="14"/>
      <c r="AE15" s="58"/>
    </row>
    <row r="16" spans="1:257" ht="10.5" customHeight="1" x14ac:dyDescent="0.2">
      <c r="A16" s="48">
        <v>1969</v>
      </c>
      <c r="B16" s="56" t="s">
        <v>5</v>
      </c>
      <c r="C16" s="46" t="s">
        <v>5</v>
      </c>
      <c r="D16" s="33" t="s">
        <v>5</v>
      </c>
      <c r="E16" s="32" t="s">
        <v>5</v>
      </c>
      <c r="F16" s="54">
        <v>0.83</v>
      </c>
      <c r="G16" s="29">
        <v>0.76774948072639915</v>
      </c>
      <c r="H16" s="33">
        <f>F16*U$67/U16</f>
        <v>5.8532188010899171</v>
      </c>
      <c r="I16" s="32">
        <f>G16*U$67/U16</f>
        <v>5.414223729053953</v>
      </c>
      <c r="J16" s="31">
        <v>2.2000000000000002E-2</v>
      </c>
      <c r="K16" s="29">
        <f>J16/(3.412/1000)</f>
        <v>6.4478311840562723</v>
      </c>
      <c r="L16" s="30">
        <f>J16*U$67/U16</f>
        <v>0.15514555858310625</v>
      </c>
      <c r="M16" s="29">
        <f>K16*U$67/U16</f>
        <v>45.470562304544622</v>
      </c>
      <c r="N16" s="3"/>
      <c r="O16" s="3"/>
      <c r="P16" s="3"/>
      <c r="Q16" s="3"/>
      <c r="R16" s="3"/>
      <c r="T16" s="57"/>
      <c r="U16" s="28">
        <v>36.700000000000003</v>
      </c>
      <c r="V16" s="14"/>
      <c r="W16" s="14"/>
      <c r="X16" s="14"/>
      <c r="Y16" s="14"/>
      <c r="Z16" s="14"/>
      <c r="AA16" s="14"/>
      <c r="AE16" s="58"/>
    </row>
    <row r="17" spans="1:33" ht="10.5" customHeight="1" x14ac:dyDescent="0.2">
      <c r="A17" s="51">
        <v>1970</v>
      </c>
      <c r="B17" s="55">
        <v>0.35449999999999998</v>
      </c>
      <c r="C17" s="38">
        <f>42*B17/5.253</f>
        <v>2.8343803540833807</v>
      </c>
      <c r="D17" s="43">
        <f>B17*U$67/U17</f>
        <v>2.3646520489690723</v>
      </c>
      <c r="E17" s="42">
        <f>C17*U$67/U17</f>
        <v>18.906412727336953</v>
      </c>
      <c r="F17" s="55">
        <v>0.85</v>
      </c>
      <c r="G17" s="38">
        <v>0.79730065525640281</v>
      </c>
      <c r="H17" s="43">
        <f>F17*U$67/U17</f>
        <v>5.6698286082474221</v>
      </c>
      <c r="I17" s="42">
        <f>G17*U$67/U17</f>
        <v>5.3183036053496098</v>
      </c>
      <c r="J17" s="49">
        <v>2.1700000000000001E-2</v>
      </c>
      <c r="K17" s="38">
        <f>J17/(3.412/1000)</f>
        <v>6.3599062133645958</v>
      </c>
      <c r="L17" s="39">
        <f>J17*U$67/U17</f>
        <v>0.14474738917525773</v>
      </c>
      <c r="M17" s="38">
        <f>K17*U$67/U17</f>
        <v>42.423033169770726</v>
      </c>
      <c r="N17" s="3"/>
      <c r="O17" s="3"/>
      <c r="P17" s="3"/>
      <c r="Q17" s="3"/>
      <c r="R17" s="3"/>
      <c r="T17" s="57"/>
      <c r="U17" s="28">
        <v>38.799999999999997</v>
      </c>
      <c r="V17" s="14"/>
      <c r="W17" s="14"/>
      <c r="X17" s="14"/>
      <c r="Y17" s="14"/>
      <c r="Z17" s="14"/>
      <c r="AA17" s="14"/>
      <c r="AE17" s="27">
        <f>D17</f>
        <v>2.3646520489690723</v>
      </c>
      <c r="AF17" s="2"/>
      <c r="AG17" s="2"/>
    </row>
    <row r="18" spans="1:33" ht="10.5" customHeight="1" x14ac:dyDescent="0.2">
      <c r="A18" s="48">
        <v>1971</v>
      </c>
      <c r="B18" s="56">
        <v>0.36149999999999999</v>
      </c>
      <c r="C18" s="46">
        <f>42*B18/5.253</f>
        <v>2.8903483723586523</v>
      </c>
      <c r="D18" s="33">
        <f>B18*U$67/U18</f>
        <v>2.3101278148148143</v>
      </c>
      <c r="E18" s="32">
        <f>C18*U$67/U18</f>
        <v>18.470467965395436</v>
      </c>
      <c r="F18" s="54">
        <v>0.87</v>
      </c>
      <c r="G18" s="29">
        <v>0.81605989967298997</v>
      </c>
      <c r="H18" s="33">
        <f>F18*U$67/U18</f>
        <v>5.5596437037037028</v>
      </c>
      <c r="I18" s="32">
        <f>G18*U$67/U18</f>
        <v>5.2149451529448436</v>
      </c>
      <c r="J18" s="31">
        <v>2.2400000000000003E-2</v>
      </c>
      <c r="K18" s="29">
        <f>J18/(3.412/1000)</f>
        <v>6.5650644783118413</v>
      </c>
      <c r="L18" s="30">
        <f>J18*U$67/U18</f>
        <v>0.14314484938271607</v>
      </c>
      <c r="M18" s="29">
        <f>K18*U$67/U18</f>
        <v>41.953355622132491</v>
      </c>
      <c r="N18" s="3"/>
      <c r="O18" s="3"/>
      <c r="P18" s="3"/>
      <c r="Q18" s="3"/>
      <c r="R18" s="3"/>
      <c r="T18" s="57"/>
      <c r="U18" s="28">
        <v>40.5</v>
      </c>
      <c r="V18" s="14"/>
      <c r="W18" s="14"/>
      <c r="X18" s="14"/>
      <c r="Y18" s="14"/>
      <c r="Z18" s="14"/>
      <c r="AA18" s="14"/>
      <c r="AE18" s="27">
        <f>D18</f>
        <v>2.3101278148148143</v>
      </c>
      <c r="AF18" s="2"/>
      <c r="AG18" s="2"/>
    </row>
    <row r="19" spans="1:33" ht="10.5" customHeight="1" x14ac:dyDescent="0.2">
      <c r="A19" s="51">
        <v>1972</v>
      </c>
      <c r="B19" s="55">
        <v>0.36709999999999998</v>
      </c>
      <c r="C19" s="38">
        <f>42*B19/5.253</f>
        <v>2.935122786978869</v>
      </c>
      <c r="D19" s="43">
        <f>B19*U$67/U19</f>
        <v>2.2729549784688996</v>
      </c>
      <c r="E19" s="42">
        <f>C19*U$67/U19</f>
        <v>18.173255110545171</v>
      </c>
      <c r="F19" s="55">
        <v>0.9</v>
      </c>
      <c r="G19" s="38">
        <v>0.84419830288573894</v>
      </c>
      <c r="H19" s="43">
        <f>F19*U$67/U19</f>
        <v>5.5724856459330141</v>
      </c>
      <c r="I19" s="42">
        <f>G19*U$67/U19</f>
        <v>5.2269810279464348</v>
      </c>
      <c r="J19" s="49">
        <v>2.2400000000000003E-2</v>
      </c>
      <c r="K19" s="38">
        <f>J19/(3.412/1000)</f>
        <v>6.5650644783118413</v>
      </c>
      <c r="L19" s="39">
        <f>J19*U$67/U19</f>
        <v>0.13869297607655504</v>
      </c>
      <c r="M19" s="38">
        <f>K19*U$67/U19</f>
        <v>40.648586188908276</v>
      </c>
      <c r="N19" s="3"/>
      <c r="O19" s="3"/>
      <c r="P19" s="3"/>
      <c r="Q19" s="3"/>
      <c r="R19" s="3"/>
      <c r="T19" s="57"/>
      <c r="U19" s="28">
        <v>41.8</v>
      </c>
      <c r="V19" s="14"/>
      <c r="W19" s="14"/>
      <c r="X19" s="14"/>
      <c r="Y19" s="14"/>
      <c r="Z19" s="14"/>
      <c r="AA19" s="14"/>
      <c r="AE19" s="27">
        <f>D19</f>
        <v>2.2729549784688996</v>
      </c>
      <c r="AF19" s="2"/>
      <c r="AG19" s="2"/>
    </row>
    <row r="20" spans="1:33" ht="10.5" customHeight="1" x14ac:dyDescent="0.2">
      <c r="A20" s="48">
        <v>1973</v>
      </c>
      <c r="B20" s="56">
        <v>0.38600000000000001</v>
      </c>
      <c r="C20" s="46">
        <f>42*B20/5.253</f>
        <v>3.0862364363221015</v>
      </c>
      <c r="D20" s="33">
        <f>B20*U$67/U20</f>
        <v>2.2500235585585586</v>
      </c>
      <c r="E20" s="32">
        <f>C20*U$67/U20</f>
        <v>17.989908520742329</v>
      </c>
      <c r="F20" s="54">
        <v>0.99</v>
      </c>
      <c r="G20" s="29">
        <v>0.93554863288548085</v>
      </c>
      <c r="H20" s="33">
        <f>F20*U$67/U20</f>
        <v>5.7707858108108097</v>
      </c>
      <c r="I20" s="32">
        <f>G20*U$67/U20</f>
        <v>5.4533846222009954</v>
      </c>
      <c r="J20" s="31">
        <v>2.23E-2</v>
      </c>
      <c r="K20" s="29">
        <f>J20/(3.412/1000)</f>
        <v>6.5357561547479479</v>
      </c>
      <c r="L20" s="30">
        <f>J20*U$67/U20</f>
        <v>0.12998840765765765</v>
      </c>
      <c r="M20" s="29">
        <f>K20*U$67/U20</f>
        <v>38.097423111857452</v>
      </c>
      <c r="N20" s="3"/>
      <c r="O20" s="3"/>
      <c r="P20" s="3"/>
      <c r="Q20" s="3"/>
      <c r="R20" s="3"/>
      <c r="T20" s="57"/>
      <c r="U20" s="28">
        <v>44.4</v>
      </c>
      <c r="V20" s="14"/>
      <c r="W20" s="14"/>
      <c r="X20" s="14"/>
      <c r="Y20" s="14"/>
      <c r="Z20" s="14"/>
      <c r="AA20" s="14"/>
      <c r="AE20" s="27">
        <f>D20</f>
        <v>2.2500235585585586</v>
      </c>
      <c r="AF20" s="2"/>
      <c r="AG20" s="2"/>
    </row>
    <row r="21" spans="1:33" ht="10.5" customHeight="1" x14ac:dyDescent="0.2">
      <c r="A21" s="51">
        <v>1974</v>
      </c>
      <c r="B21" s="55">
        <v>0.52100000000000002</v>
      </c>
      <c r="C21" s="38">
        <f>42*B21/5.253</f>
        <v>4.1656196459166193</v>
      </c>
      <c r="D21" s="43">
        <f>B21*U$67/U21</f>
        <v>2.7351020486815418</v>
      </c>
      <c r="E21" s="42">
        <f>C21*U$67/U21</f>
        <v>21.868320206477204</v>
      </c>
      <c r="F21" s="55">
        <v>1.07</v>
      </c>
      <c r="G21" s="38">
        <v>1.0186375242738503</v>
      </c>
      <c r="H21" s="43">
        <f>F21*U$67/U21</f>
        <v>5.6171961460446251</v>
      </c>
      <c r="I21" s="42">
        <f>G21*U$67/U21</f>
        <v>5.3475577341752434</v>
      </c>
      <c r="J21" s="49">
        <v>2.29E-2</v>
      </c>
      <c r="K21" s="38">
        <f>J21/(3.412/1000)</f>
        <v>6.7116060961313009</v>
      </c>
      <c r="L21" s="39">
        <f>J21*U$67/U21</f>
        <v>0.12021849695740365</v>
      </c>
      <c r="M21" s="38">
        <f>K21*U$67/U21</f>
        <v>35.234026071923694</v>
      </c>
      <c r="N21" s="3"/>
      <c r="O21" s="3"/>
      <c r="P21" s="3"/>
      <c r="Q21" s="3"/>
      <c r="R21" s="3"/>
      <c r="T21" s="57"/>
      <c r="U21" s="28">
        <v>49.3</v>
      </c>
      <c r="V21" s="14"/>
      <c r="W21" s="14"/>
      <c r="X21" s="14"/>
      <c r="Y21" s="14"/>
      <c r="Z21" s="14"/>
      <c r="AA21" s="14"/>
      <c r="AE21" s="27">
        <f>D21</f>
        <v>2.7351020486815418</v>
      </c>
      <c r="AF21" s="2"/>
      <c r="AG21" s="2"/>
    </row>
    <row r="22" spans="1:33" ht="10.5" customHeight="1" x14ac:dyDescent="0.2">
      <c r="A22" s="48">
        <v>1975</v>
      </c>
      <c r="B22" s="56">
        <v>0.58340000000000003</v>
      </c>
      <c r="C22" s="46">
        <f>42*B22/5.253</f>
        <v>4.6645345516847518</v>
      </c>
      <c r="D22" s="33">
        <f>B22*U$67/U22</f>
        <v>2.8065118475836432</v>
      </c>
      <c r="E22" s="32">
        <f>C22*U$67/U22</f>
        <v>22.439272339332383</v>
      </c>
      <c r="F22" s="54">
        <v>1.22</v>
      </c>
      <c r="G22" s="29">
        <v>1.159</v>
      </c>
      <c r="H22" s="33">
        <f>F22*U$67/U22</f>
        <v>5.8689483271375469</v>
      </c>
      <c r="I22" s="32">
        <f>G22*U$67/U22</f>
        <v>5.5755009107806695</v>
      </c>
      <c r="J22" s="31">
        <v>2.76E-2</v>
      </c>
      <c r="K22" s="29">
        <f>J22/(3.412/1000)</f>
        <v>8.0890973036342313</v>
      </c>
      <c r="L22" s="30">
        <f>J22*U$67/U22</f>
        <v>0.13277292936802973</v>
      </c>
      <c r="M22" s="29">
        <f>K22*U$67/U22</f>
        <v>38.91351974444013</v>
      </c>
      <c r="N22" s="3"/>
      <c r="O22" s="3"/>
      <c r="P22" s="3"/>
      <c r="Q22" s="3"/>
      <c r="R22" s="3"/>
      <c r="T22" s="57"/>
      <c r="U22" s="28">
        <v>53.8</v>
      </c>
      <c r="V22" s="14"/>
      <c r="W22" s="14"/>
      <c r="X22" s="14"/>
      <c r="Y22" s="14"/>
      <c r="Z22" s="14"/>
      <c r="AA22" s="14"/>
      <c r="AE22" s="27">
        <f>D22</f>
        <v>2.8065118475836432</v>
      </c>
      <c r="AF22" s="2"/>
      <c r="AG22" s="2"/>
    </row>
    <row r="23" spans="1:33" ht="10.5" customHeight="1" x14ac:dyDescent="0.2">
      <c r="A23" s="51">
        <v>1976</v>
      </c>
      <c r="B23" s="55">
        <v>0.6048</v>
      </c>
      <c r="C23" s="38">
        <f>42*B23/5.253</f>
        <v>4.8356367789834387</v>
      </c>
      <c r="D23" s="43">
        <f>B23*U$67/U23</f>
        <v>2.7509471493848858</v>
      </c>
      <c r="E23" s="42">
        <f>C23*U$67/U23</f>
        <v>21.995008618725532</v>
      </c>
      <c r="F23" s="55">
        <v>1.38</v>
      </c>
      <c r="G23" s="38">
        <v>1.3082462296091104</v>
      </c>
      <c r="H23" s="43">
        <f>F23*U$67/U23</f>
        <v>6.27696274165202</v>
      </c>
      <c r="I23" s="42">
        <f>G23*U$67/U23</f>
        <v>5.9505890146109568</v>
      </c>
      <c r="J23" s="49">
        <v>3.1699999999999999E-2</v>
      </c>
      <c r="K23" s="38">
        <f>J23/(3.412/1000)</f>
        <v>9.2907385697538096</v>
      </c>
      <c r="L23" s="39">
        <f>J23*U$67/U23</f>
        <v>0.14418820210896308</v>
      </c>
      <c r="M23" s="38">
        <f>K23*U$67/U23</f>
        <v>42.259144815053652</v>
      </c>
      <c r="N23" s="3"/>
      <c r="O23" s="3"/>
      <c r="P23" s="3"/>
      <c r="Q23" s="3"/>
      <c r="R23" s="3"/>
      <c r="T23" s="57"/>
      <c r="U23" s="28">
        <v>56.9</v>
      </c>
      <c r="V23" s="14"/>
      <c r="W23" s="14"/>
      <c r="X23" s="14"/>
      <c r="Y23" s="14"/>
      <c r="Z23" s="14"/>
      <c r="AA23" s="14"/>
      <c r="AE23" s="27">
        <f>D23</f>
        <v>2.7509471493848858</v>
      </c>
      <c r="AF23" s="2"/>
      <c r="AG23" s="2"/>
    </row>
    <row r="24" spans="1:33" ht="10.5" customHeight="1" x14ac:dyDescent="0.2">
      <c r="A24" s="48">
        <v>1977</v>
      </c>
      <c r="B24" s="56">
        <v>0.62990000000000002</v>
      </c>
      <c r="C24" s="46">
        <f>42*B24/5.253</f>
        <v>5.0363221016561965</v>
      </c>
      <c r="D24" s="33">
        <f>B24*U$67/U24</f>
        <v>2.6901823250825081</v>
      </c>
      <c r="E24" s="32">
        <f>C24*U$67/U24</f>
        <v>21.50916764771851</v>
      </c>
      <c r="F24" s="54">
        <v>1.64</v>
      </c>
      <c r="G24" s="29">
        <v>1.5579961435357192</v>
      </c>
      <c r="H24" s="33">
        <f>F24*U$67/U24</f>
        <v>7.0041260726072601</v>
      </c>
      <c r="I24" s="32">
        <f>G24*U$67/U24</f>
        <v>6.6539032987561546</v>
      </c>
      <c r="J24" s="31">
        <v>3.4700000000000002E-2</v>
      </c>
      <c r="K24" s="29">
        <f>J24/(3.412/1000)</f>
        <v>10.169988276670574</v>
      </c>
      <c r="L24" s="30">
        <f>J24*U$67/U24</f>
        <v>0.14819705775577557</v>
      </c>
      <c r="M24" s="29">
        <f>K24*U$67/U24</f>
        <v>43.434073199230824</v>
      </c>
      <c r="N24" s="3"/>
      <c r="O24" s="3"/>
      <c r="P24" s="3"/>
      <c r="Q24" s="3"/>
      <c r="R24" s="3"/>
      <c r="T24" s="57"/>
      <c r="U24" s="28">
        <v>60.6</v>
      </c>
      <c r="V24" s="14"/>
      <c r="W24" s="14"/>
      <c r="X24" s="14"/>
      <c r="Y24" s="14"/>
      <c r="Z24" s="14"/>
      <c r="AA24" s="14"/>
      <c r="AE24" s="27">
        <f>D24</f>
        <v>2.6901823250825081</v>
      </c>
      <c r="AF24" s="2"/>
      <c r="AG24" s="2"/>
    </row>
    <row r="25" spans="1:33" ht="10.5" customHeight="1" x14ac:dyDescent="0.2">
      <c r="A25" s="51">
        <v>1978</v>
      </c>
      <c r="B25" s="55">
        <v>0.65820000000000001</v>
      </c>
      <c r="C25" s="38">
        <f>42*B25/5.253</f>
        <v>5.2625928041119359</v>
      </c>
      <c r="D25" s="43">
        <f>B25*U$67/U25</f>
        <v>2.6127208619631901</v>
      </c>
      <c r="E25" s="42">
        <f>C25*U$67/U25</f>
        <v>20.8898298500769</v>
      </c>
      <c r="F25" s="55">
        <v>1.93</v>
      </c>
      <c r="G25" s="38">
        <v>1.845463873161594</v>
      </c>
      <c r="H25" s="43">
        <f>F25*U$67/U25</f>
        <v>7.6611231595092013</v>
      </c>
      <c r="I25" s="42">
        <f>G25*U$67/U25</f>
        <v>7.3255575226506942</v>
      </c>
      <c r="J25" s="49">
        <v>4.0800000000000003E-2</v>
      </c>
      <c r="K25" s="38">
        <f>J25/(3.412/1000)</f>
        <v>11.957796014067997</v>
      </c>
      <c r="L25" s="39">
        <f>J25*U$67/U25</f>
        <v>0.16195534969325154</v>
      </c>
      <c r="M25" s="38">
        <f>K25*U$67/U25</f>
        <v>47.466397917131161</v>
      </c>
      <c r="N25" s="3"/>
      <c r="O25" s="3"/>
      <c r="P25" s="3"/>
      <c r="Q25" s="3"/>
      <c r="R25" s="3"/>
      <c r="T25" s="57"/>
      <c r="U25" s="28">
        <v>65.2</v>
      </c>
      <c r="V25" s="14"/>
      <c r="W25" s="14"/>
      <c r="X25" s="14"/>
      <c r="Y25" s="14"/>
      <c r="Z25" s="14"/>
      <c r="AA25" s="14"/>
      <c r="AE25" s="27">
        <f>D25</f>
        <v>2.6127208619631901</v>
      </c>
      <c r="AF25" s="2"/>
      <c r="AG25" s="2"/>
    </row>
    <row r="26" spans="1:33" ht="10.5" customHeight="1" x14ac:dyDescent="0.2">
      <c r="A26" s="48">
        <v>1979</v>
      </c>
      <c r="B26" s="56">
        <v>0.92749999999999999</v>
      </c>
      <c r="C26" s="46">
        <f>42*B26/5.253</f>
        <v>7.4157624214734437</v>
      </c>
      <c r="D26" s="33">
        <f>B26*U$67/U26</f>
        <v>3.3064352961432504</v>
      </c>
      <c r="E26" s="32">
        <f>C26*U$67/U26</f>
        <v>26.436375868649634</v>
      </c>
      <c r="F26" s="54">
        <v>2.2200000000000002</v>
      </c>
      <c r="G26" s="29">
        <v>2.1307575745555232</v>
      </c>
      <c r="H26" s="33">
        <f>F26*U$67/U26</f>
        <v>7.9140553719008278</v>
      </c>
      <c r="I26" s="32">
        <f>G26*U$67/U26</f>
        <v>7.5959159590673488</v>
      </c>
      <c r="J26" s="31">
        <v>4.5400000000000003E-2</v>
      </c>
      <c r="K26" s="29">
        <f>J26/(3.412/1000)</f>
        <v>13.305978898007034</v>
      </c>
      <c r="L26" s="30">
        <f>J26*U$67/U26</f>
        <v>0.16184599724517906</v>
      </c>
      <c r="M26" s="29">
        <f>K26*U$67/U26</f>
        <v>47.434348547825046</v>
      </c>
      <c r="N26" s="3"/>
      <c r="O26" s="3"/>
      <c r="P26" s="3"/>
      <c r="Q26" s="3"/>
      <c r="R26" s="3"/>
      <c r="T26" s="57"/>
      <c r="U26" s="28">
        <v>72.599999999999994</v>
      </c>
      <c r="V26" s="14"/>
      <c r="W26" s="14"/>
      <c r="X26" s="14"/>
      <c r="Y26" s="14"/>
      <c r="Z26" s="14"/>
      <c r="AA26" s="14"/>
      <c r="AE26" s="27">
        <f>D26</f>
        <v>3.3064352961432504</v>
      </c>
      <c r="AF26" s="2"/>
      <c r="AG26" s="2"/>
    </row>
    <row r="27" spans="1:33" ht="10.5" customHeight="1" x14ac:dyDescent="0.2">
      <c r="A27" s="51">
        <v>1980</v>
      </c>
      <c r="B27" s="55">
        <v>1.27</v>
      </c>
      <c r="C27" s="38">
        <f>42*B27/5.253</f>
        <v>10.154197601370646</v>
      </c>
      <c r="D27" s="43">
        <f>B27*U$67/U27</f>
        <v>3.9889559466019411</v>
      </c>
      <c r="E27" s="42">
        <f>C27*U$67/U27</f>
        <v>31.893422759809926</v>
      </c>
      <c r="F27" s="55">
        <v>2.74</v>
      </c>
      <c r="G27" s="38">
        <v>2.9756420950196367</v>
      </c>
      <c r="H27" s="43">
        <f>F27*U$67/U27</f>
        <v>8.606093932038835</v>
      </c>
      <c r="I27" s="42">
        <f>G27*U$67/U27</f>
        <v>9.3462245904627075</v>
      </c>
      <c r="J27" s="49">
        <v>5.5300000000000002E-2</v>
      </c>
      <c r="K27" s="38">
        <f>J27/(3.412/1000)</f>
        <v>16.207502930832355</v>
      </c>
      <c r="L27" s="39">
        <f>J27*U$67/U27</f>
        <v>0.17369233373786405</v>
      </c>
      <c r="M27" s="38">
        <f>K27*U$67/U27</f>
        <v>50.90631117756859</v>
      </c>
      <c r="N27" s="3"/>
      <c r="O27" s="3"/>
      <c r="P27" s="3"/>
      <c r="Q27" s="3"/>
      <c r="R27" s="3"/>
      <c r="T27" s="57"/>
      <c r="U27" s="28">
        <v>82.4</v>
      </c>
      <c r="V27" s="14"/>
      <c r="W27" s="14"/>
      <c r="X27" s="14"/>
      <c r="Y27" s="14"/>
      <c r="Z27" s="14"/>
      <c r="AA27" s="14"/>
      <c r="AE27" s="27">
        <f>D27</f>
        <v>3.9889559466019411</v>
      </c>
      <c r="AF27" s="2"/>
      <c r="AG27" s="2"/>
    </row>
    <row r="28" spans="1:33" ht="10.5" customHeight="1" x14ac:dyDescent="0.2">
      <c r="A28" s="48">
        <v>1981</v>
      </c>
      <c r="B28" s="56">
        <v>1.42</v>
      </c>
      <c r="C28" s="46">
        <f>42*B28/5.253</f>
        <v>11.353512278697886</v>
      </c>
      <c r="D28" s="33">
        <f>B28*U$67/U28</f>
        <v>4.0430321232123205</v>
      </c>
      <c r="E28" s="32">
        <f>C28*U$67/U28</f>
        <v>32.325785108493712</v>
      </c>
      <c r="F28" s="54">
        <v>3.23</v>
      </c>
      <c r="G28" s="29">
        <v>3.4657735719874809</v>
      </c>
      <c r="H28" s="33">
        <f>F28*U$67/U28</f>
        <v>9.1964744774477438</v>
      </c>
      <c r="I28" s="32">
        <f>G28*U$67/U28</f>
        <v>9.8677703403702068</v>
      </c>
      <c r="J28" s="31">
        <v>5.9500000000000004E-2</v>
      </c>
      <c r="K28" s="29">
        <f>J28/(3.412/1000)</f>
        <v>17.438452520515828</v>
      </c>
      <c r="L28" s="30">
        <f>J28*U$67/U28</f>
        <v>0.16940874037403739</v>
      </c>
      <c r="M28" s="29">
        <f>K28*U$67/U28</f>
        <v>49.650861774336867</v>
      </c>
      <c r="N28" s="3"/>
      <c r="O28" s="3"/>
      <c r="P28" s="3"/>
      <c r="Q28" s="3"/>
      <c r="R28" s="3"/>
      <c r="T28" s="57"/>
      <c r="U28" s="28">
        <v>90.9</v>
      </c>
      <c r="V28" s="14"/>
      <c r="W28" s="14"/>
      <c r="X28" s="14"/>
      <c r="Y28" s="14"/>
      <c r="Z28" s="14"/>
      <c r="AA28" s="14"/>
      <c r="AE28" s="27">
        <f>D28</f>
        <v>4.0430321232123205</v>
      </c>
      <c r="AF28" s="2"/>
      <c r="AG28" s="2"/>
    </row>
    <row r="29" spans="1:33" ht="10.5" customHeight="1" x14ac:dyDescent="0.2">
      <c r="A29" s="51">
        <v>1982</v>
      </c>
      <c r="B29" s="55">
        <v>1.4</v>
      </c>
      <c r="C29" s="38">
        <f>42*B29/5.253</f>
        <v>11.193603655054254</v>
      </c>
      <c r="D29" s="43">
        <f>B29*U$67/U29</f>
        <v>3.7547709844559578</v>
      </c>
      <c r="E29" s="42">
        <f>C29*U$67/U29</f>
        <v>30.021013011069911</v>
      </c>
      <c r="F29" s="55">
        <v>3.41</v>
      </c>
      <c r="G29" s="38">
        <v>3.2019919120520624</v>
      </c>
      <c r="H29" s="43">
        <f>F29*U$67/U29</f>
        <v>9.1455493264248702</v>
      </c>
      <c r="I29" s="42">
        <f>G29*U$67/U29</f>
        <v>8.5876759455969562</v>
      </c>
      <c r="J29" s="49">
        <v>6.3E-2</v>
      </c>
      <c r="K29" s="38">
        <f>J29/(3.412/1000)</f>
        <v>18.464243845252049</v>
      </c>
      <c r="L29" s="39">
        <f>J29*U$67/U29</f>
        <v>0.16896469430051814</v>
      </c>
      <c r="M29" s="38">
        <f>K29*U$67/U29</f>
        <v>49.520719314337079</v>
      </c>
      <c r="N29" s="3"/>
      <c r="O29" s="3"/>
      <c r="P29" s="3"/>
      <c r="Q29" s="3"/>
      <c r="R29" s="3"/>
      <c r="T29" s="57"/>
      <c r="U29" s="28">
        <v>96.5</v>
      </c>
      <c r="V29" s="14"/>
      <c r="W29" s="14"/>
      <c r="X29" s="14"/>
      <c r="Y29" s="14"/>
      <c r="Z29" s="14"/>
      <c r="AA29" s="14"/>
      <c r="AE29" s="27">
        <f>D29</f>
        <v>3.7547709844559578</v>
      </c>
      <c r="AF29" s="2"/>
      <c r="AG29" s="2"/>
    </row>
    <row r="30" spans="1:33" ht="10.5" customHeight="1" x14ac:dyDescent="0.2">
      <c r="A30" s="48">
        <v>1983</v>
      </c>
      <c r="B30" s="56">
        <v>1.1599999999999999</v>
      </c>
      <c r="C30" s="46">
        <f>42*B30/5.253</f>
        <v>9.274700171330668</v>
      </c>
      <c r="D30" s="33">
        <f>B30*U$67/U30</f>
        <v>3.0142646586345374</v>
      </c>
      <c r="E30" s="32">
        <f>C30*U$67/U30</f>
        <v>24.100345642994593</v>
      </c>
      <c r="F30" s="54">
        <v>4.26</v>
      </c>
      <c r="G30" s="29">
        <v>4.5795048327812315</v>
      </c>
      <c r="H30" s="33">
        <f>F30*U$67/U30</f>
        <v>11.069627108433734</v>
      </c>
      <c r="I30" s="32">
        <f>G30*U$67/U30</f>
        <v>11.899861699567705</v>
      </c>
      <c r="J30" s="31">
        <v>6.9099999999999995E-2</v>
      </c>
      <c r="K30" s="29">
        <f>J30/(3.412/1000)</f>
        <v>20.252051582649472</v>
      </c>
      <c r="L30" s="30">
        <f>J30*U$67/U30</f>
        <v>0.17955662751004015</v>
      </c>
      <c r="M30" s="29">
        <f>K30*U$67/U30</f>
        <v>52.625037371055143</v>
      </c>
      <c r="N30" s="3"/>
      <c r="O30" s="3"/>
      <c r="P30" s="3"/>
      <c r="Q30" s="3"/>
      <c r="R30" s="3"/>
      <c r="T30" s="16"/>
      <c r="U30" s="28">
        <v>99.6</v>
      </c>
      <c r="V30" s="14"/>
      <c r="W30" s="14"/>
      <c r="X30" s="14"/>
      <c r="Y30" s="14"/>
      <c r="Z30" s="14"/>
      <c r="AA30" s="14"/>
      <c r="AE30" s="27">
        <f>D30</f>
        <v>3.0142646586345374</v>
      </c>
      <c r="AF30" s="2"/>
      <c r="AG30" s="2"/>
    </row>
    <row r="31" spans="1:33" ht="10.5" customHeight="1" x14ac:dyDescent="0.2">
      <c r="A31" s="51">
        <v>1984</v>
      </c>
      <c r="B31" s="55">
        <v>1.1399999999999999</v>
      </c>
      <c r="C31" s="38">
        <f>42*B31/5.253</f>
        <v>9.1147915476870356</v>
      </c>
      <c r="D31" s="43">
        <f>B31*U$67/U31</f>
        <v>2.839697208854667</v>
      </c>
      <c r="E31" s="42">
        <f>C31*U$67/U31</f>
        <v>22.704603611630692</v>
      </c>
      <c r="F31" s="55">
        <v>5.68</v>
      </c>
      <c r="G31" s="38">
        <v>6.1060319437955322</v>
      </c>
      <c r="H31" s="43">
        <f>F31*U$67/U31</f>
        <v>14.148666794995185</v>
      </c>
      <c r="I31" s="42">
        <f>G31*U$67/U31</f>
        <v>15.20989637541545</v>
      </c>
      <c r="J31" s="49">
        <v>7.4299999999999991E-2</v>
      </c>
      <c r="K31" s="38">
        <f>J31/(3.412/1000)</f>
        <v>21.776084407971862</v>
      </c>
      <c r="L31" s="39">
        <f>J31*U$67/U31</f>
        <v>0.18507851106833489</v>
      </c>
      <c r="M31" s="38">
        <f>K31*U$67/U31</f>
        <v>54.243408871141526</v>
      </c>
      <c r="N31" s="3"/>
      <c r="O31" s="3"/>
      <c r="P31" s="3"/>
      <c r="Q31" s="3"/>
      <c r="R31" s="3"/>
      <c r="T31" s="16"/>
      <c r="U31" s="28">
        <v>103.9</v>
      </c>
      <c r="V31" s="14"/>
      <c r="W31" s="14"/>
      <c r="X31" s="14"/>
      <c r="Y31" s="14"/>
      <c r="Z31" s="14"/>
      <c r="AA31" s="14"/>
      <c r="AE31" s="27">
        <f>D31</f>
        <v>2.839697208854667</v>
      </c>
      <c r="AF31" s="2"/>
      <c r="AG31" s="2"/>
    </row>
    <row r="32" spans="1:33" ht="10.5" customHeight="1" x14ac:dyDescent="0.2">
      <c r="A32" s="48">
        <v>1985</v>
      </c>
      <c r="B32" s="56">
        <v>1.1399999999999999</v>
      </c>
      <c r="C32" s="46">
        <f>42*B32/5.253</f>
        <v>9.1147915476870356</v>
      </c>
      <c r="D32" s="33">
        <f>B32*U$67/U32</f>
        <v>2.7420496282527878</v>
      </c>
      <c r="E32" s="32">
        <f>C32*U$67/U32</f>
        <v>21.923869100821832</v>
      </c>
      <c r="F32" s="54">
        <v>4.8600000000000003</v>
      </c>
      <c r="G32" s="29">
        <v>5.2244672811139958</v>
      </c>
      <c r="H32" s="33">
        <f>F32*U$67/U32</f>
        <v>11.689790520446095</v>
      </c>
      <c r="I32" s="32">
        <f>G32*U$67/U32</f>
        <v>12.566446110524112</v>
      </c>
      <c r="J32" s="31">
        <v>7.7800000000000008E-2</v>
      </c>
      <c r="K32" s="29">
        <f>J32/(3.412/1000)</f>
        <v>22.801875732708091</v>
      </c>
      <c r="L32" s="30">
        <f>J32*U$67/U32</f>
        <v>0.18713286059479556</v>
      </c>
      <c r="M32" s="29">
        <f>K32*U$67/U32</f>
        <v>54.845504277489901</v>
      </c>
      <c r="N32" s="3"/>
      <c r="O32" s="3"/>
      <c r="P32" s="3"/>
      <c r="Q32" s="3"/>
      <c r="R32" s="3"/>
      <c r="T32" s="16"/>
      <c r="U32" s="28">
        <v>107.6</v>
      </c>
      <c r="V32" s="14"/>
      <c r="W32" s="14"/>
      <c r="X32" s="14"/>
      <c r="Y32" s="14"/>
      <c r="Z32" s="14"/>
      <c r="AA32" s="14"/>
      <c r="AB32" s="37"/>
      <c r="AE32" s="27">
        <f>D32</f>
        <v>2.7420496282527878</v>
      </c>
      <c r="AF32" s="2"/>
      <c r="AG32" s="2"/>
    </row>
    <row r="33" spans="1:33" ht="10.5" customHeight="1" x14ac:dyDescent="0.2">
      <c r="A33" s="51">
        <v>1986</v>
      </c>
      <c r="B33" s="55">
        <v>0.86</v>
      </c>
      <c r="C33" s="38">
        <f>42*B33/5.253</f>
        <v>6.8760708166761848</v>
      </c>
      <c r="D33" s="43">
        <f>B33*U$67/U33</f>
        <v>2.0308162408759123</v>
      </c>
      <c r="E33" s="42">
        <f>C33*U$67/U33</f>
        <v>16.237251497580107</v>
      </c>
      <c r="F33" s="55">
        <v>4.6399999999999997</v>
      </c>
      <c r="G33" s="38">
        <v>4.3987244116947943</v>
      </c>
      <c r="H33" s="43">
        <f>F33*U$67/U33</f>
        <v>10.956962043795619</v>
      </c>
      <c r="I33" s="42">
        <f>G33*U$67/U33</f>
        <v>10.38721043535713</v>
      </c>
      <c r="J33" s="49">
        <v>7.9500000000000001E-2</v>
      </c>
      <c r="K33" s="38">
        <f>J33/(3.412/1000)</f>
        <v>23.300117233294255</v>
      </c>
      <c r="L33" s="39">
        <f>J33*U$67/U33</f>
        <v>0.18773243156934305</v>
      </c>
      <c r="M33" s="38">
        <f>K33*U$67/U33</f>
        <v>55.021228478705467</v>
      </c>
      <c r="N33" s="3"/>
      <c r="O33" s="3"/>
      <c r="P33" s="3"/>
      <c r="Q33" s="3"/>
      <c r="R33" s="3"/>
      <c r="T33" s="16"/>
      <c r="U33" s="28">
        <v>109.6</v>
      </c>
      <c r="V33" s="14"/>
      <c r="W33" s="14"/>
      <c r="X33" s="14"/>
      <c r="Y33" s="14"/>
      <c r="Z33" s="14"/>
      <c r="AA33" s="14"/>
      <c r="AE33" s="27">
        <f>D33</f>
        <v>2.0308162408759123</v>
      </c>
      <c r="AG33" s="17"/>
    </row>
    <row r="34" spans="1:33" ht="10.5" customHeight="1" x14ac:dyDescent="0.2">
      <c r="A34" s="48">
        <v>1987</v>
      </c>
      <c r="B34" s="56">
        <v>0.92</v>
      </c>
      <c r="C34" s="46">
        <f>42*B34/5.253</f>
        <v>7.3557966876070813</v>
      </c>
      <c r="D34" s="33">
        <f>B34*U$67/U34</f>
        <v>2.0960045774647891</v>
      </c>
      <c r="E34" s="32">
        <f>C34*U$67/U34</f>
        <v>16.758460356657363</v>
      </c>
      <c r="F34" s="54">
        <v>4.97</v>
      </c>
      <c r="G34" s="29">
        <v>5.3676020083445302</v>
      </c>
      <c r="H34" s="33">
        <f>F34*U$67/U34</f>
        <v>11.32298125</v>
      </c>
      <c r="I34" s="32">
        <f>G34*U$67/U34</f>
        <v>12.228824325542748</v>
      </c>
      <c r="J34" s="31">
        <v>7.9500000000000001E-2</v>
      </c>
      <c r="K34" s="29">
        <f>J34/(3.412/1000)</f>
        <v>23.300117233294255</v>
      </c>
      <c r="L34" s="30">
        <f>J34*U$67/U34</f>
        <v>0.1811221346830986</v>
      </c>
      <c r="M34" s="29">
        <f>K34*U$67/U34</f>
        <v>53.083861278751044</v>
      </c>
      <c r="N34" s="3"/>
      <c r="O34" s="3"/>
      <c r="P34" s="3"/>
      <c r="Q34" s="3"/>
      <c r="R34" s="3"/>
      <c r="T34" s="16"/>
      <c r="U34" s="28">
        <v>113.6</v>
      </c>
      <c r="V34" s="14"/>
      <c r="W34" s="14"/>
      <c r="X34" s="14"/>
      <c r="Y34" s="14"/>
      <c r="Z34" s="14"/>
      <c r="AA34" s="14"/>
      <c r="AE34" s="27">
        <f>D34</f>
        <v>2.0960045774647891</v>
      </c>
    </row>
    <row r="35" spans="1:33" ht="10.5" customHeight="1" x14ac:dyDescent="0.2">
      <c r="A35" s="51">
        <v>1988</v>
      </c>
      <c r="B35" s="55">
        <v>0.95</v>
      </c>
      <c r="C35" s="38">
        <f>42*B35/5.253</f>
        <v>7.59565962307253</v>
      </c>
      <c r="D35" s="43">
        <f>B35*U$67/U35</f>
        <v>2.0783639053254435</v>
      </c>
      <c r="E35" s="42">
        <f>C35*U$67/U35</f>
        <v>16.6174155765598</v>
      </c>
      <c r="F35" s="55">
        <v>5.1100000000000003</v>
      </c>
      <c r="G35" s="38">
        <v>5.5239009481152426</v>
      </c>
      <c r="H35" s="43">
        <f>F35*U$67/U35</f>
        <v>11.179410059171598</v>
      </c>
      <c r="I35" s="42">
        <f>G35*U$67/U35</f>
        <v>12.084922470690229</v>
      </c>
      <c r="J35" s="49">
        <v>7.8100000000000003E-2</v>
      </c>
      <c r="K35" s="38">
        <f>J35/(3.412/1000)</f>
        <v>22.889800703399764</v>
      </c>
      <c r="L35" s="39">
        <f>J35*U$67/U35</f>
        <v>0.17086339053254437</v>
      </c>
      <c r="M35" s="38">
        <f>K35*U$67/U35</f>
        <v>50.07719534951476</v>
      </c>
      <c r="N35" s="3"/>
      <c r="O35" s="3"/>
      <c r="P35" s="3"/>
      <c r="Q35" s="3"/>
      <c r="R35" s="3"/>
      <c r="T35" s="16"/>
      <c r="U35" s="28">
        <v>118.3</v>
      </c>
      <c r="V35" s="14"/>
      <c r="W35" s="14"/>
      <c r="X35" s="14"/>
      <c r="Y35" s="14"/>
      <c r="Z35" s="14"/>
      <c r="AA35" s="14"/>
      <c r="AE35" s="27">
        <f>D35</f>
        <v>2.0783639053254435</v>
      </c>
    </row>
    <row r="36" spans="1:33" ht="10.5" customHeight="1" x14ac:dyDescent="0.2">
      <c r="A36" s="48">
        <v>1989</v>
      </c>
      <c r="B36" s="56">
        <v>1.02</v>
      </c>
      <c r="C36" s="46">
        <f>42*B36/5.253</f>
        <v>8.1553398058252426</v>
      </c>
      <c r="D36" s="33">
        <f>B36*U$67/U36</f>
        <v>2.1289291935483869</v>
      </c>
      <c r="E36" s="32">
        <f>C36*U$67/U36</f>
        <v>17.021706858753522</v>
      </c>
      <c r="F36" s="54">
        <v>5.1349999999999998</v>
      </c>
      <c r="G36" s="29">
        <v>5.5817124813937307</v>
      </c>
      <c r="H36" s="33">
        <f>F36*U$67/U36</f>
        <v>10.717697459677419</v>
      </c>
      <c r="I36" s="32">
        <f>G36*U$67/U36</f>
        <v>11.650069266306392</v>
      </c>
      <c r="J36" s="31">
        <v>7.3899999999999993E-2</v>
      </c>
      <c r="K36" s="29">
        <f>J36/(3.412/1000)</f>
        <v>21.658851113716292</v>
      </c>
      <c r="L36" s="30">
        <f>J36*U$67/U36</f>
        <v>0.1542430072580645</v>
      </c>
      <c r="M36" s="29">
        <f>K36*U$67/U36</f>
        <v>45.206039641871186</v>
      </c>
      <c r="N36" s="3"/>
      <c r="O36" s="3"/>
      <c r="P36" s="3"/>
      <c r="Q36" s="3"/>
      <c r="R36" s="3"/>
      <c r="T36" s="16"/>
      <c r="U36" s="28">
        <v>124</v>
      </c>
      <c r="V36" s="14"/>
      <c r="W36" s="14"/>
      <c r="X36" s="14"/>
      <c r="Y36" s="14"/>
      <c r="Z36" s="14"/>
      <c r="AA36" s="14"/>
      <c r="AE36" s="27">
        <f>D36</f>
        <v>2.1289291935483869</v>
      </c>
    </row>
    <row r="37" spans="1:33" ht="10.5" customHeight="1" x14ac:dyDescent="0.2">
      <c r="A37" s="51">
        <v>1990</v>
      </c>
      <c r="B37" s="55">
        <v>1.1200000000000001</v>
      </c>
      <c r="C37" s="38">
        <f>42*B37/5.253</f>
        <v>8.9548829240434049</v>
      </c>
      <c r="D37" s="43">
        <f>B37*U$67/U37</f>
        <v>2.2178142310635041</v>
      </c>
      <c r="E37" s="42">
        <f>C37*U$67/U37</f>
        <v>17.732381059331274</v>
      </c>
      <c r="F37" s="55">
        <v>5.282</v>
      </c>
      <c r="G37" s="38">
        <v>5.746814913243262</v>
      </c>
      <c r="H37" s="43">
        <f>F37*U$67/U37</f>
        <v>10.459370328997704</v>
      </c>
      <c r="I37" s="42">
        <f>G37*U$67/U37</f>
        <v>11.379792765963289</v>
      </c>
      <c r="J37" s="49">
        <v>7.1300000000000002E-2</v>
      </c>
      <c r="K37" s="38">
        <f>J37/(3.412/1000)</f>
        <v>20.896834701055099</v>
      </c>
      <c r="L37" s="39">
        <f>J37*U$67/U37</f>
        <v>0.14118763810252488</v>
      </c>
      <c r="M37" s="38">
        <f>K37*U$67/U37</f>
        <v>41.379729807305061</v>
      </c>
      <c r="N37" s="3"/>
      <c r="O37" s="3"/>
      <c r="P37" s="3"/>
      <c r="Q37" s="3"/>
      <c r="R37" s="3"/>
      <c r="T37" s="16"/>
      <c r="U37" s="28">
        <v>130.69999999999999</v>
      </c>
      <c r="V37" s="14"/>
      <c r="W37" s="14"/>
      <c r="X37" s="14"/>
      <c r="Y37" s="14"/>
      <c r="Z37" s="14"/>
      <c r="AA37" s="14"/>
      <c r="AE37" s="27">
        <f>D37</f>
        <v>2.2178142310635041</v>
      </c>
    </row>
    <row r="38" spans="1:33" ht="10.5" customHeight="1" x14ac:dyDescent="0.2">
      <c r="A38" s="48">
        <v>1991</v>
      </c>
      <c r="B38" s="56">
        <v>1.0900000000000001</v>
      </c>
      <c r="C38" s="46">
        <f>42*B38/5.253</f>
        <v>8.7150199885779553</v>
      </c>
      <c r="D38" s="33">
        <f>B38*U$67/U38</f>
        <v>2.0712480910425848</v>
      </c>
      <c r="E38" s="32">
        <f>C38*U$67/U38</f>
        <v>16.560521573156016</v>
      </c>
      <c r="F38" s="54">
        <v>5.4349999999999996</v>
      </c>
      <c r="G38" s="29">
        <v>5.8317583568082183</v>
      </c>
      <c r="H38" s="33">
        <f>F38*U$67/U38</f>
        <v>10.327737041116006</v>
      </c>
      <c r="I38" s="32">
        <f>G38*U$67/U38</f>
        <v>11.08166822381712</v>
      </c>
      <c r="J38" s="31">
        <v>7.1199999999999999E-2</v>
      </c>
      <c r="K38" s="29">
        <f>J38/(3.412/1000)</f>
        <v>20.867526377491206</v>
      </c>
      <c r="L38" s="30">
        <f>J38*U$67/U38</f>
        <v>0.13529620558002936</v>
      </c>
      <c r="M38" s="29">
        <f>K38*U$67/U38</f>
        <v>39.653049701063701</v>
      </c>
      <c r="N38" s="3"/>
      <c r="O38" s="3"/>
      <c r="P38" s="3"/>
      <c r="Q38" s="3"/>
      <c r="R38" s="3"/>
      <c r="T38" s="16"/>
      <c r="U38" s="28">
        <v>136.19999999999999</v>
      </c>
      <c r="V38" s="14"/>
      <c r="W38" s="14"/>
      <c r="X38" s="14"/>
      <c r="Y38" s="14"/>
      <c r="Z38" s="14"/>
      <c r="AA38" s="14"/>
      <c r="AE38" s="27">
        <f>D38</f>
        <v>2.0712480910425848</v>
      </c>
    </row>
    <row r="39" spans="1:33" ht="10.5" customHeight="1" x14ac:dyDescent="0.2">
      <c r="A39" s="51">
        <v>1992</v>
      </c>
      <c r="B39" s="55">
        <v>1.1000000000000001</v>
      </c>
      <c r="C39" s="38">
        <f>42*B39/5.253</f>
        <v>8.7949743003997725</v>
      </c>
      <c r="D39" s="43">
        <f>B39*U$67/U39</f>
        <v>2.0291667854597288</v>
      </c>
      <c r="E39" s="42">
        <f>C39*U$67/U39</f>
        <v>16.22406339031194</v>
      </c>
      <c r="F39" s="55">
        <v>5.4349999999999996</v>
      </c>
      <c r="G39" s="38">
        <v>5.8589198191961556</v>
      </c>
      <c r="H39" s="43">
        <f>F39*U$67/U39</f>
        <v>10.02592861724875</v>
      </c>
      <c r="I39" s="42">
        <f>G39*U$67/U39</f>
        <v>10.807932268895053</v>
      </c>
      <c r="J39" s="49">
        <v>6.9699999999999998E-2</v>
      </c>
      <c r="K39" s="38">
        <f>J39/(3.412/1000)</f>
        <v>20.427901524032823</v>
      </c>
      <c r="L39" s="39">
        <f>J39*U$67/U39</f>
        <v>0.12857538631503918</v>
      </c>
      <c r="M39" s="38">
        <f>K39*U$67/U39</f>
        <v>37.683290244735986</v>
      </c>
      <c r="N39" s="37"/>
      <c r="O39" s="3"/>
      <c r="P39" s="37"/>
      <c r="Q39" s="3"/>
      <c r="R39" s="3"/>
      <c r="T39" s="16"/>
      <c r="U39" s="28">
        <v>140.30000000000001</v>
      </c>
      <c r="V39" s="14"/>
      <c r="W39" s="14"/>
      <c r="X39" s="14"/>
      <c r="Y39" s="14"/>
      <c r="Z39" s="14"/>
      <c r="AA39" s="14"/>
      <c r="AE39" s="27">
        <f>D39</f>
        <v>2.0291667854597288</v>
      </c>
    </row>
    <row r="40" spans="1:33" ht="10.5" customHeight="1" x14ac:dyDescent="0.2">
      <c r="A40" s="48">
        <v>1993</v>
      </c>
      <c r="B40" s="56">
        <v>1.07</v>
      </c>
      <c r="C40" s="46">
        <f>42*B40/5.253</f>
        <v>8.5551113649343247</v>
      </c>
      <c r="D40" s="33">
        <f>B40*U$67/U40</f>
        <v>1.9164551557093426</v>
      </c>
      <c r="E40" s="32">
        <f>C40*U$67/U40</f>
        <v>15.322885311211193</v>
      </c>
      <c r="F40" s="54">
        <v>5.133</v>
      </c>
      <c r="G40" s="29">
        <v>5.543642971367376</v>
      </c>
      <c r="H40" s="33">
        <f>F40*U$67/U40</f>
        <v>9.1936115086505179</v>
      </c>
      <c r="I40" s="32">
        <f>G40*U$67/U40</f>
        <v>9.9291057512980068</v>
      </c>
      <c r="J40" s="31">
        <v>6.8499999999999991E-2</v>
      </c>
      <c r="K40" s="29">
        <f>J40/(3.412/1000)</f>
        <v>20.076201641266117</v>
      </c>
      <c r="L40" s="30">
        <f>J40*U$67/U40</f>
        <v>0.1226889515570934</v>
      </c>
      <c r="M40" s="29">
        <f>K40*U$67/U40</f>
        <v>35.958074899499827</v>
      </c>
      <c r="N40" s="37"/>
      <c r="O40" s="3"/>
      <c r="P40" s="37"/>
      <c r="Q40" s="3"/>
      <c r="R40" s="3"/>
      <c r="T40" s="16"/>
      <c r="U40" s="28">
        <v>144.5</v>
      </c>
      <c r="V40" s="14"/>
      <c r="W40" s="14"/>
      <c r="X40" s="14"/>
      <c r="Y40" s="14"/>
      <c r="Z40" s="14"/>
      <c r="AA40" s="14"/>
      <c r="AE40" s="27">
        <f>D40</f>
        <v>1.9164551557093426</v>
      </c>
    </row>
    <row r="41" spans="1:33" ht="10.5" customHeight="1" x14ac:dyDescent="0.2">
      <c r="A41" s="51">
        <v>1994</v>
      </c>
      <c r="B41" s="55">
        <v>1.07</v>
      </c>
      <c r="C41" s="38">
        <f>42*B41/5.253</f>
        <v>8.5551113649343247</v>
      </c>
      <c r="D41" s="43">
        <f>B41*U$67/U41</f>
        <v>1.8686084345479084</v>
      </c>
      <c r="E41" s="42">
        <f>C41*U$67/U41</f>
        <v>14.940330144871913</v>
      </c>
      <c r="F41" s="55">
        <v>4.9610000000000003</v>
      </c>
      <c r="G41" s="38">
        <v>5.2933915552899693</v>
      </c>
      <c r="H41" s="43">
        <f>F41*U$67/U41</f>
        <v>8.6637069568151137</v>
      </c>
      <c r="I41" s="42">
        <f>G41*U$67/U41</f>
        <v>9.2441832781116879</v>
      </c>
      <c r="J41" s="49">
        <v>6.9099999999999995E-2</v>
      </c>
      <c r="K41" s="38">
        <f>J41/(3.412/1000)</f>
        <v>20.252051582649472</v>
      </c>
      <c r="L41" s="39">
        <f>J41*U$67/U41</f>
        <v>0.12067368488529014</v>
      </c>
      <c r="M41" s="38">
        <f>K41*U$67/U41</f>
        <v>35.367434022652446</v>
      </c>
      <c r="N41" s="37"/>
      <c r="O41" s="3"/>
      <c r="P41" s="37"/>
      <c r="Q41" s="3"/>
      <c r="R41" s="3"/>
      <c r="T41" s="16"/>
      <c r="U41" s="28">
        <v>148.19999999999999</v>
      </c>
      <c r="V41" s="14"/>
      <c r="W41" s="14"/>
      <c r="X41" s="14"/>
      <c r="Y41" s="14"/>
      <c r="Z41" s="14"/>
      <c r="AA41" s="14"/>
      <c r="AE41" s="27">
        <f>D41</f>
        <v>1.8686084345479084</v>
      </c>
    </row>
    <row r="42" spans="1:33" ht="10.5" customHeight="1" x14ac:dyDescent="0.2">
      <c r="A42" s="48">
        <v>1995</v>
      </c>
      <c r="B42" s="56">
        <v>1.1000000000000001</v>
      </c>
      <c r="C42" s="46">
        <f>42*B42/5.253</f>
        <v>8.7949743003997725</v>
      </c>
      <c r="D42" s="33">
        <f>B42*U$67/U42</f>
        <v>1.8680583989501311</v>
      </c>
      <c r="E42" s="32">
        <f>C42*U$67/U42</f>
        <v>14.935932373102133</v>
      </c>
      <c r="F42" s="54">
        <v>4.7389999999999999</v>
      </c>
      <c r="G42" s="29">
        <v>5.0375517770798437</v>
      </c>
      <c r="H42" s="33">
        <f>F42*U$67/U42</f>
        <v>8.0479352296587905</v>
      </c>
      <c r="I42" s="32">
        <f>G42*U$67/U42</f>
        <v>8.5549462793819639</v>
      </c>
      <c r="J42" s="31">
        <v>6.9400000000000003E-2</v>
      </c>
      <c r="K42" s="29">
        <f>J42/(3.412/1000)</f>
        <v>20.339976553341149</v>
      </c>
      <c r="L42" s="30">
        <f>J42*U$67/U42</f>
        <v>0.1178575026246719</v>
      </c>
      <c r="M42" s="29">
        <f>K42*U$67/U42</f>
        <v>34.542058213561518</v>
      </c>
      <c r="N42" s="37"/>
      <c r="O42" s="3"/>
      <c r="P42" s="37"/>
      <c r="Q42" s="3"/>
      <c r="R42" s="3"/>
      <c r="T42" s="16"/>
      <c r="U42" s="28">
        <v>152.4</v>
      </c>
      <c r="V42" s="14"/>
      <c r="W42" s="14"/>
      <c r="X42" s="14"/>
      <c r="Y42" s="14"/>
      <c r="Z42" s="14"/>
      <c r="AA42" s="14"/>
      <c r="AE42" s="27">
        <f>D42</f>
        <v>1.8680583989501311</v>
      </c>
    </row>
    <row r="43" spans="1:33" ht="10.5" customHeight="1" x14ac:dyDescent="0.2">
      <c r="A43" s="51">
        <v>1996</v>
      </c>
      <c r="B43" s="55">
        <v>1.21</v>
      </c>
      <c r="C43" s="38">
        <f>42*B43/5.253</f>
        <v>9.6744717304397483</v>
      </c>
      <c r="D43" s="43">
        <f>B43*U$67/U43</f>
        <v>1.9959293180369659</v>
      </c>
      <c r="E43" s="42">
        <f>C43*U$67/U43</f>
        <v>15.958315506863235</v>
      </c>
      <c r="F43" s="55">
        <v>4.47</v>
      </c>
      <c r="G43" s="38">
        <v>4.6577408314474384</v>
      </c>
      <c r="H43" s="43">
        <f>F43*U$67/U43</f>
        <v>7.3733917782026754</v>
      </c>
      <c r="I43" s="42">
        <f>G43*U$67/U43</f>
        <v>7.6830756043833199</v>
      </c>
      <c r="J43" s="49">
        <v>6.9599999999999995E-2</v>
      </c>
      <c r="K43" s="38">
        <f>J43/(3.412/1000)</f>
        <v>20.39859320046893</v>
      </c>
      <c r="L43" s="39">
        <f>J43*U$67/U43</f>
        <v>0.11480717399617589</v>
      </c>
      <c r="M43" s="38">
        <f>K43*U$67/U43</f>
        <v>33.648058029359873</v>
      </c>
      <c r="N43" s="37"/>
      <c r="O43" s="3"/>
      <c r="P43" s="37"/>
      <c r="Q43" s="3"/>
      <c r="R43" s="3"/>
      <c r="T43" s="16"/>
      <c r="U43" s="28">
        <v>156.9</v>
      </c>
      <c r="V43" s="14"/>
      <c r="W43" s="14"/>
      <c r="X43" s="14"/>
      <c r="Y43" s="14"/>
      <c r="Z43" s="14"/>
      <c r="AA43" s="14"/>
      <c r="AE43" s="27">
        <f>D43</f>
        <v>1.9959293180369659</v>
      </c>
      <c r="AG43" s="17"/>
    </row>
    <row r="44" spans="1:33" ht="10.5" customHeight="1" x14ac:dyDescent="0.2">
      <c r="A44" s="48">
        <v>1997</v>
      </c>
      <c r="B44" s="56">
        <v>1.26</v>
      </c>
      <c r="C44" s="46">
        <f>42*B44/5.253</f>
        <v>10.074243289548829</v>
      </c>
      <c r="D44" s="33">
        <f>B44*U$67/U44</f>
        <v>2.0317872897196261</v>
      </c>
      <c r="E44" s="32">
        <f>C44*U$67/U44</f>
        <v>16.24501545178456</v>
      </c>
      <c r="F44" s="54">
        <v>5.13</v>
      </c>
      <c r="G44" s="29">
        <v>5.345465896373371</v>
      </c>
      <c r="H44" s="33">
        <f>F44*U$67/U44</f>
        <v>8.2722768224299053</v>
      </c>
      <c r="I44" s="32">
        <f>G44*U$67/U44</f>
        <v>8.619721957048526</v>
      </c>
      <c r="J44" s="31">
        <v>6.8900000000000003E-2</v>
      </c>
      <c r="K44" s="29">
        <f>J44/(3.412/1000)</f>
        <v>20.193434935521687</v>
      </c>
      <c r="L44" s="30">
        <f>J44*U$67/U44</f>
        <v>0.1111032890965732</v>
      </c>
      <c r="M44" s="29">
        <f>K44*U$67/U44</f>
        <v>32.562511458550176</v>
      </c>
      <c r="N44" s="37"/>
      <c r="O44" s="3"/>
      <c r="P44" s="37"/>
      <c r="Q44" s="3"/>
      <c r="R44" s="3"/>
      <c r="T44" s="16"/>
      <c r="U44" s="28">
        <v>160.5</v>
      </c>
      <c r="V44" s="14"/>
      <c r="W44" s="14"/>
      <c r="X44" s="14"/>
      <c r="Y44" s="14"/>
      <c r="Z44" s="14"/>
      <c r="AA44" s="14"/>
      <c r="AE44" s="27">
        <f>D44</f>
        <v>2.0317872897196261</v>
      </c>
    </row>
    <row r="45" spans="1:33" ht="10.5" customHeight="1" x14ac:dyDescent="0.2">
      <c r="A45" s="51">
        <v>1998</v>
      </c>
      <c r="B45" s="55">
        <v>1.08</v>
      </c>
      <c r="C45" s="38">
        <f>42*B45/5.253</f>
        <v>8.6350656767561382</v>
      </c>
      <c r="D45" s="43">
        <f>B45*U$67/U45</f>
        <v>1.7148213496932514</v>
      </c>
      <c r="E45" s="42">
        <f>C45*U$67/U45</f>
        <v>13.710736091208176</v>
      </c>
      <c r="F45" s="55">
        <v>5.57</v>
      </c>
      <c r="G45" s="38">
        <v>5.8262146308204121</v>
      </c>
      <c r="H45" s="43">
        <f>F45*U$67/U45</f>
        <v>8.8440323312883429</v>
      </c>
      <c r="I45" s="42">
        <f>G45*U$67/U45</f>
        <v>9.2508492933574331</v>
      </c>
      <c r="J45" s="49">
        <v>6.8400000000000002E-2</v>
      </c>
      <c r="K45" s="38">
        <f>J45/(3.412/1000)</f>
        <v>20.046893317702228</v>
      </c>
      <c r="L45" s="39">
        <f>J45*U$67/U45</f>
        <v>0.10860535214723926</v>
      </c>
      <c r="M45" s="38">
        <f>K45*U$67/U45</f>
        <v>31.830408015017365</v>
      </c>
      <c r="N45" s="37"/>
      <c r="O45" s="3"/>
      <c r="P45" s="37"/>
      <c r="Q45" s="3"/>
      <c r="R45" s="3"/>
      <c r="T45" s="16"/>
      <c r="U45" s="28">
        <v>163</v>
      </c>
      <c r="V45" s="14"/>
      <c r="W45" s="14"/>
      <c r="X45" s="14"/>
      <c r="Y45" s="14"/>
      <c r="Z45" s="14"/>
      <c r="AA45" s="14"/>
      <c r="AE45" s="27">
        <f>D45</f>
        <v>1.7148213496932514</v>
      </c>
    </row>
    <row r="46" spans="1:33" ht="10.5" customHeight="1" x14ac:dyDescent="0.2">
      <c r="A46" s="48">
        <v>1999</v>
      </c>
      <c r="B46" s="56">
        <v>1.22</v>
      </c>
      <c r="C46" s="46">
        <f>42*B46/5.253</f>
        <v>9.7544260422615654</v>
      </c>
      <c r="D46" s="33">
        <f>B46*U$67/U46</f>
        <v>1.8952546218487394</v>
      </c>
      <c r="E46" s="32">
        <f>C46*U$67/U46</f>
        <v>15.15337790170323</v>
      </c>
      <c r="F46" s="54">
        <v>5.37</v>
      </c>
      <c r="G46" s="29">
        <v>5.6653598743384999</v>
      </c>
      <c r="H46" s="33">
        <f>F46*U$67/U46</f>
        <v>8.3422273109243701</v>
      </c>
      <c r="I46" s="32">
        <f>G46*U$67/U46</f>
        <v>8.8010651526856023</v>
      </c>
      <c r="J46" s="31">
        <v>6.2699999999999992E-2</v>
      </c>
      <c r="K46" s="29">
        <f>J46/(3.412/1000)</f>
        <v>18.376318874560372</v>
      </c>
      <c r="L46" s="30">
        <f>J46*U$67/U46</f>
        <v>9.7403659663865536E-2</v>
      </c>
      <c r="M46" s="29">
        <f>K46*U$67/U46</f>
        <v>28.547379737358007</v>
      </c>
      <c r="N46" s="37"/>
      <c r="O46" s="3"/>
      <c r="P46" s="37"/>
      <c r="Q46" s="3"/>
      <c r="R46" s="3"/>
      <c r="T46" s="16"/>
      <c r="U46" s="28">
        <v>166.6</v>
      </c>
      <c r="V46" s="14"/>
      <c r="W46" s="14"/>
      <c r="X46" s="14"/>
      <c r="Y46" s="14"/>
      <c r="Z46" s="14"/>
      <c r="AA46" s="14"/>
      <c r="AE46" s="27">
        <f>D46</f>
        <v>1.8952546218487394</v>
      </c>
    </row>
    <row r="47" spans="1:33" ht="10.5" customHeight="1" x14ac:dyDescent="0.2">
      <c r="A47" s="51">
        <v>2000</v>
      </c>
      <c r="B47" s="55">
        <v>1.48</v>
      </c>
      <c r="C47" s="38">
        <f>42*B47/5.253</f>
        <v>11.833238149628782</v>
      </c>
      <c r="D47" s="43">
        <f>B47*U$67/U47</f>
        <v>2.2243918699186991</v>
      </c>
      <c r="E47" s="42">
        <f>C47*U$67/U47</f>
        <v>17.784972118139226</v>
      </c>
      <c r="F47" s="55">
        <v>6.2</v>
      </c>
      <c r="G47" s="38">
        <v>6.5161935002999591</v>
      </c>
      <c r="H47" s="43">
        <f>F47*U$67/U47</f>
        <v>9.3183983739837402</v>
      </c>
      <c r="I47" s="42">
        <f>G47*U$67/U47</f>
        <v>9.7936269222191221</v>
      </c>
      <c r="J47" s="49">
        <v>6.2899999999999998E-2</v>
      </c>
      <c r="K47" s="38">
        <f>J47/(3.412/1000)</f>
        <v>18.434935521688157</v>
      </c>
      <c r="L47" s="39">
        <f>J47*U$67/U47</f>
        <v>9.4536654471544704E-2</v>
      </c>
      <c r="M47" s="38">
        <f>K47*U$67/U47</f>
        <v>27.70710857899903</v>
      </c>
      <c r="N47" s="37"/>
      <c r="O47" s="3"/>
      <c r="P47" s="37"/>
      <c r="Q47" s="3"/>
      <c r="R47" s="3"/>
      <c r="T47" s="16"/>
      <c r="U47" s="28">
        <v>172.2</v>
      </c>
      <c r="V47" s="14"/>
      <c r="W47" s="14"/>
      <c r="X47" s="14"/>
      <c r="Y47" s="14"/>
      <c r="Z47" s="14"/>
      <c r="AA47" s="14"/>
      <c r="AE47" s="27">
        <f>D47</f>
        <v>2.2243918699186991</v>
      </c>
    </row>
    <row r="48" spans="1:33" ht="10.5" customHeight="1" x14ac:dyDescent="0.2">
      <c r="A48" s="48">
        <v>2001</v>
      </c>
      <c r="B48" s="56">
        <v>1.411</v>
      </c>
      <c r="C48" s="46">
        <f>42*B48/5.253</f>
        <v>11.281553398058252</v>
      </c>
      <c r="D48" s="33">
        <f>B48*U$67/U48</f>
        <v>2.0620119762845852</v>
      </c>
      <c r="E48" s="32">
        <f>C48*U$67/U48</f>
        <v>16.486674853217696</v>
      </c>
      <c r="F48" s="54">
        <v>8.09</v>
      </c>
      <c r="G48" s="29">
        <v>8.5106521698190196</v>
      </c>
      <c r="H48" s="33">
        <f>F48*U$67/U48</f>
        <v>11.822591699604741</v>
      </c>
      <c r="I48" s="32">
        <f>G48*U$67/U48</f>
        <v>12.437325797419708</v>
      </c>
      <c r="J48" s="31">
        <v>6.7199999999999996E-2</v>
      </c>
      <c r="K48" s="29">
        <f>J48/(3.412/1000)</f>
        <v>19.695193434935518</v>
      </c>
      <c r="L48" s="30">
        <f>J48*U$67/U48</f>
        <v>9.8204964426877456E-2</v>
      </c>
      <c r="M48" s="29">
        <f>K48*U$67/U48</f>
        <v>28.782228730034422</v>
      </c>
      <c r="N48" s="37"/>
      <c r="O48" s="3"/>
      <c r="P48" s="37"/>
      <c r="Q48" s="3"/>
      <c r="R48" s="3"/>
      <c r="T48" s="16"/>
      <c r="U48" s="28">
        <v>177.1</v>
      </c>
      <c r="V48" s="14"/>
      <c r="W48" s="14"/>
      <c r="X48" s="14"/>
      <c r="Y48" s="14"/>
      <c r="Z48" s="14"/>
      <c r="AA48" s="14"/>
      <c r="AE48" s="27">
        <f>D48</f>
        <v>2.0620119762845852</v>
      </c>
    </row>
    <row r="49" spans="1:31" ht="10.5" customHeight="1" x14ac:dyDescent="0.2">
      <c r="A49" s="51">
        <v>2002</v>
      </c>
      <c r="B49" s="55">
        <v>1.323</v>
      </c>
      <c r="C49" s="38">
        <f>42*B49/5.253</f>
        <v>10.57795545402627</v>
      </c>
      <c r="D49" s="43">
        <f>B49*U$67/U49</f>
        <v>1.9033182490272371</v>
      </c>
      <c r="E49" s="42">
        <f>C49*U$67/U49</f>
        <v>15.217850077887674</v>
      </c>
      <c r="F49" s="55">
        <v>6.39</v>
      </c>
      <c r="G49" s="38">
        <v>6.7414539111274339</v>
      </c>
      <c r="H49" s="43">
        <f>F49*U$67/U49</f>
        <v>9.1928976653696495</v>
      </c>
      <c r="I49" s="42">
        <f>G49*U$67/U49</f>
        <v>9.6985126636620471</v>
      </c>
      <c r="J49" s="49">
        <v>6.7900000000000002E-2</v>
      </c>
      <c r="K49" s="38">
        <f>J49/(3.412/1000)</f>
        <v>19.900351699882766</v>
      </c>
      <c r="L49" s="39">
        <f>J49*U$67/U49</f>
        <v>9.7683529182879369E-2</v>
      </c>
      <c r="M49" s="38">
        <f>K49*U$67/U49</f>
        <v>28.629404801547292</v>
      </c>
      <c r="N49" s="37"/>
      <c r="O49" s="3"/>
      <c r="P49" s="37"/>
      <c r="Q49" s="3"/>
      <c r="R49" s="3"/>
      <c r="T49" s="16"/>
      <c r="U49" s="28">
        <v>179.9</v>
      </c>
      <c r="V49" s="14"/>
      <c r="W49" s="14"/>
      <c r="X49" s="14"/>
      <c r="Y49" s="14"/>
      <c r="Z49" s="14"/>
      <c r="AA49" s="14"/>
      <c r="AE49" s="27">
        <f>D49</f>
        <v>1.9033182490272371</v>
      </c>
    </row>
    <row r="50" spans="1:31" ht="10.5" customHeight="1" x14ac:dyDescent="0.2">
      <c r="A50" s="48">
        <v>2003</v>
      </c>
      <c r="B50" s="47">
        <v>1.56</v>
      </c>
      <c r="C50" s="46">
        <f>42*B50/5.253</f>
        <v>12.472872644203312</v>
      </c>
      <c r="D50" s="33">
        <f>B50*U$67/U50</f>
        <v>2.1942671739130435</v>
      </c>
      <c r="E50" s="32">
        <f>C50*U$67/U50</f>
        <v>17.544112184341863</v>
      </c>
      <c r="F50" s="54">
        <v>7.33</v>
      </c>
      <c r="G50" s="29">
        <v>7.7771478345498792</v>
      </c>
      <c r="H50" s="33">
        <f>F50*U$67/U50</f>
        <v>10.310242554347825</v>
      </c>
      <c r="I50" s="32">
        <f>G50*U$67/U50</f>
        <v>10.939192435911352</v>
      </c>
      <c r="J50" s="31">
        <v>6.9000000000000006E-2</v>
      </c>
      <c r="K50" s="29">
        <f>J50/(3.412/1000)</f>
        <v>20.222743259085583</v>
      </c>
      <c r="L50" s="30">
        <f>J50*U$67/U50</f>
        <v>9.7054125000000005E-2</v>
      </c>
      <c r="M50" s="29">
        <f>K50*U$67/U50</f>
        <v>28.444936987104342</v>
      </c>
      <c r="N50" s="37"/>
      <c r="O50" s="3"/>
      <c r="P50" s="37"/>
      <c r="Q50" s="3"/>
      <c r="R50" s="3"/>
      <c r="T50" s="16"/>
      <c r="U50" s="28">
        <v>184</v>
      </c>
      <c r="V50" s="14"/>
      <c r="W50" s="14"/>
      <c r="X50" s="14"/>
      <c r="Y50" s="14"/>
      <c r="Z50" s="14"/>
      <c r="AA50" s="14"/>
      <c r="AE50" s="27">
        <f>D50</f>
        <v>2.1942671739130435</v>
      </c>
    </row>
    <row r="51" spans="1:31" ht="10.5" customHeight="1" x14ac:dyDescent="0.2">
      <c r="A51" s="51">
        <v>2004</v>
      </c>
      <c r="B51" s="50">
        <v>1.8240000000000001</v>
      </c>
      <c r="C51" s="38">
        <f>42*B51/5.253</f>
        <v>14.583666476299259</v>
      </c>
      <c r="D51" s="43">
        <f>B51*U$67/U51</f>
        <v>2.4990538062466912</v>
      </c>
      <c r="E51" s="42">
        <f>C51*U$67/U51</f>
        <v>19.981012728414434</v>
      </c>
      <c r="F51" s="50">
        <v>8.1199999999999992</v>
      </c>
      <c r="G51" s="38">
        <v>8.5504004721247533</v>
      </c>
      <c r="H51" s="43">
        <f>F51*U$67/U51</f>
        <v>11.125173742721014</v>
      </c>
      <c r="I51" s="42">
        <f>G51*U$67/U51</f>
        <v>11.71486340175267</v>
      </c>
      <c r="J51" s="49">
        <v>7.2099999999999997E-2</v>
      </c>
      <c r="K51" s="38">
        <f>J51/(3.412/1000)</f>
        <v>21.131301289566235</v>
      </c>
      <c r="L51" s="39">
        <f>J51*U$67/U51</f>
        <v>9.8783870301746943E-2</v>
      </c>
      <c r="M51" s="38">
        <f>K51*U$67/U51</f>
        <v>28.951896336971554</v>
      </c>
      <c r="N51" s="37"/>
      <c r="O51" s="3"/>
      <c r="P51" s="37"/>
      <c r="Q51" s="3"/>
      <c r="R51" s="3"/>
      <c r="T51" s="16"/>
      <c r="U51" s="28">
        <v>188.9</v>
      </c>
      <c r="V51" s="14"/>
      <c r="W51" s="14"/>
      <c r="X51" s="14"/>
      <c r="Y51" s="14"/>
      <c r="Z51" s="14"/>
      <c r="AA51" s="14"/>
      <c r="AE51" s="27">
        <f>D51</f>
        <v>2.4990538062466912</v>
      </c>
    </row>
    <row r="52" spans="1:31" ht="10.5" customHeight="1" x14ac:dyDescent="0.2">
      <c r="A52" s="48">
        <v>2005</v>
      </c>
      <c r="B52" s="47">
        <v>2.2010000000000001</v>
      </c>
      <c r="C52" s="46">
        <f>42*B52/5.253</f>
        <v>17.597944031981726</v>
      </c>
      <c r="D52" s="33">
        <f>B52*U$67/U52</f>
        <v>2.9167588888888889</v>
      </c>
      <c r="E52" s="32">
        <f>C52*U$67/U52</f>
        <v>23.320744971127606</v>
      </c>
      <c r="F52" s="35">
        <v>9.7100000000000009</v>
      </c>
      <c r="G52" s="29">
        <v>10.224655747933239</v>
      </c>
      <c r="H52" s="33">
        <f>F52*U$67/U52</f>
        <v>12.867664157706093</v>
      </c>
      <c r="I52" s="32">
        <f>G52*U$67/U52</f>
        <v>13.549684479151814</v>
      </c>
      <c r="J52" s="31">
        <v>7.5199999999999989E-2</v>
      </c>
      <c r="K52" s="29">
        <f>J52/(3.412/1000)</f>
        <v>22.03985932004689</v>
      </c>
      <c r="L52" s="30">
        <f>J52*U$67/U52</f>
        <v>9.9654824372759826E-2</v>
      </c>
      <c r="M52" s="29">
        <f>K52*U$67/U52</f>
        <v>29.207158374196901</v>
      </c>
      <c r="N52" s="37"/>
      <c r="O52" s="3"/>
      <c r="P52" s="37"/>
      <c r="Q52" s="3"/>
      <c r="R52" s="3"/>
      <c r="T52" s="16"/>
      <c r="U52" s="28">
        <v>195.3</v>
      </c>
      <c r="V52" s="14"/>
      <c r="W52" s="14"/>
      <c r="X52" s="14"/>
      <c r="Y52" s="14"/>
      <c r="Z52" s="14"/>
      <c r="AA52" s="14"/>
      <c r="AE52" s="27">
        <f>D52</f>
        <v>2.9167588888888889</v>
      </c>
    </row>
    <row r="53" spans="1:31" ht="10.5" customHeight="1" x14ac:dyDescent="0.2">
      <c r="A53" s="51">
        <v>2006</v>
      </c>
      <c r="B53" s="50">
        <v>2.5019999999999998</v>
      </c>
      <c r="C53" s="53">
        <f>42*B53/5.253</f>
        <v>20.004568817818388</v>
      </c>
      <c r="D53" s="43">
        <f>B53*U$67/U53</f>
        <v>3.2120293749999993</v>
      </c>
      <c r="E53" s="42">
        <f>C53*U$67/U53</f>
        <v>25.681559822958306</v>
      </c>
      <c r="F53" s="50">
        <v>11.02</v>
      </c>
      <c r="G53" s="38">
        <v>11.637096478121666</v>
      </c>
      <c r="H53" s="43">
        <f>F53*U$67/U53</f>
        <v>14.147307638888888</v>
      </c>
      <c r="I53" s="42">
        <f>G53*U$67/U53</f>
        <v>14.939526669638623</v>
      </c>
      <c r="J53" s="49">
        <v>7.5899999999999995E-2</v>
      </c>
      <c r="K53" s="38">
        <f>J53/(3.412/1000)</f>
        <v>22.245017584994137</v>
      </c>
      <c r="L53" s="39">
        <f>J53*U$67/U53</f>
        <v>9.7439260416666659E-2</v>
      </c>
      <c r="M53" s="38">
        <f>K53*U$67/U53</f>
        <v>28.55781372118015</v>
      </c>
      <c r="N53" s="37"/>
      <c r="O53" s="3"/>
      <c r="P53" s="37"/>
      <c r="Q53" s="3"/>
      <c r="R53" s="3"/>
      <c r="T53" s="16"/>
      <c r="U53" s="28">
        <v>201.6</v>
      </c>
      <c r="V53" s="14"/>
      <c r="W53" s="14"/>
      <c r="X53" s="14"/>
      <c r="Y53" s="14"/>
      <c r="Z53" s="14"/>
      <c r="AA53" s="14"/>
      <c r="AE53" s="27">
        <f>D53</f>
        <v>3.2120293749999993</v>
      </c>
    </row>
    <row r="54" spans="1:31" ht="10.5" customHeight="1" x14ac:dyDescent="0.2">
      <c r="A54" s="48">
        <v>2007</v>
      </c>
      <c r="B54" s="47">
        <v>2.73</v>
      </c>
      <c r="C54" s="52">
        <f>42*B54/5.253</f>
        <v>21.827527127355797</v>
      </c>
      <c r="D54" s="33">
        <f>B54*U$67/U54</f>
        <v>3.4083648335745291</v>
      </c>
      <c r="E54" s="32">
        <f>C54*U$67/U54</f>
        <v>27.251346470613026</v>
      </c>
      <c r="F54" s="35">
        <v>9.44</v>
      </c>
      <c r="G54" s="29">
        <v>9.9308605786955901</v>
      </c>
      <c r="H54" s="33">
        <f>F54*U$67/U54</f>
        <v>11.785701109503135</v>
      </c>
      <c r="I54" s="32">
        <f>G54*U$67/U54</f>
        <v>12.398533319984486</v>
      </c>
      <c r="J54" s="31">
        <v>8.1500000000000003E-2</v>
      </c>
      <c r="K54" s="29">
        <f>J54/(3.412/1000)</f>
        <v>23.886283704572097</v>
      </c>
      <c r="L54" s="30">
        <f>J54*U$67/U54</f>
        <v>0.10175155089242642</v>
      </c>
      <c r="M54" s="29">
        <f>K54*U$67/U54</f>
        <v>29.82167376683072</v>
      </c>
      <c r="N54" s="37"/>
      <c r="O54" s="3"/>
      <c r="P54" s="37"/>
      <c r="Q54" s="3"/>
      <c r="R54" s="3"/>
      <c r="T54" s="16"/>
      <c r="U54" s="28">
        <v>207.3</v>
      </c>
      <c r="V54" s="14"/>
      <c r="W54" s="14"/>
      <c r="X54" s="14"/>
      <c r="Y54" s="14"/>
      <c r="Z54" s="14"/>
      <c r="AA54" s="14"/>
      <c r="AE54" s="27">
        <f>D54</f>
        <v>3.4083648335745291</v>
      </c>
    </row>
    <row r="55" spans="1:31" ht="10.5" customHeight="1" x14ac:dyDescent="0.2">
      <c r="A55" s="51">
        <v>2008</v>
      </c>
      <c r="B55" s="50">
        <v>3.22</v>
      </c>
      <c r="C55" s="53">
        <f>42*B55/5.253</f>
        <v>25.745288406624788</v>
      </c>
      <c r="D55" s="43">
        <f>B55*U$67/U55</f>
        <v>3.8707450998606592</v>
      </c>
      <c r="E55" s="42">
        <f>C55*U$67/U55</f>
        <v>30.948276069702587</v>
      </c>
      <c r="F55" s="50">
        <v>9</v>
      </c>
      <c r="G55" s="38">
        <v>9.5309986752131053</v>
      </c>
      <c r="H55" s="43">
        <f>F55*U$67/U55</f>
        <v>10.818852763585694</v>
      </c>
      <c r="I55" s="42">
        <f>G55*U$67/U55</f>
        <v>11.457163484117876</v>
      </c>
      <c r="J55" s="49">
        <v>8.2599999999999993E-2</v>
      </c>
      <c r="K55" s="38">
        <f>J55/(3.412/1000)</f>
        <v>24.208675263774911</v>
      </c>
      <c r="L55" s="39">
        <f>J55*U$67/U55</f>
        <v>9.9293026474686463E-2</v>
      </c>
      <c r="M55" s="38">
        <f>K55*U$67/U55</f>
        <v>29.1011214755822</v>
      </c>
      <c r="N55" s="37"/>
      <c r="O55" s="3"/>
      <c r="P55" s="37"/>
      <c r="Q55" s="3"/>
      <c r="R55" s="3"/>
      <c r="T55" s="16"/>
      <c r="U55" s="28">
        <v>215.3</v>
      </c>
      <c r="V55" s="14"/>
      <c r="W55" s="14"/>
      <c r="X55" s="14"/>
      <c r="Y55" s="14"/>
      <c r="Z55" s="14"/>
      <c r="AA55" s="14"/>
      <c r="AE55" s="27">
        <f>D55</f>
        <v>3.8707450998606592</v>
      </c>
    </row>
    <row r="56" spans="1:31" ht="10.5" customHeight="1" x14ac:dyDescent="0.2">
      <c r="A56" s="48">
        <v>2009</v>
      </c>
      <c r="B56" s="47">
        <v>2.23</v>
      </c>
      <c r="C56" s="52">
        <f>42*B56/5.253</f>
        <v>17.829811536264991</v>
      </c>
      <c r="D56" s="33">
        <f>B56*U$67/U56</f>
        <v>2.6902050928278101</v>
      </c>
      <c r="E56" s="32">
        <f>C56*U$67/U56</f>
        <v>21.509349685659249</v>
      </c>
      <c r="F56" s="35">
        <v>8.9499999999999993</v>
      </c>
      <c r="G56" s="29">
        <v>9.3438133694332937</v>
      </c>
      <c r="H56" s="33">
        <f>F56*U$67/U56</f>
        <v>10.797011471214754</v>
      </c>
      <c r="I56" s="32">
        <f>G56*U$67/U56</f>
        <v>11.272096104431403</v>
      </c>
      <c r="J56" s="31">
        <v>8.48E-2</v>
      </c>
      <c r="K56" s="29">
        <f>J56/(3.412/1000)</f>
        <v>24.853458382180538</v>
      </c>
      <c r="L56" s="30">
        <f>J56*U$67/U56</f>
        <v>0.10230017572726381</v>
      </c>
      <c r="M56" s="29">
        <f>K56*U$67/U56</f>
        <v>29.982466508576731</v>
      </c>
      <c r="N56" s="37"/>
      <c r="O56" s="3"/>
      <c r="P56" s="37"/>
      <c r="Q56" s="3"/>
      <c r="R56" s="3"/>
      <c r="T56" s="16"/>
      <c r="U56" s="28">
        <v>214.53700000000001</v>
      </c>
      <c r="V56" s="14"/>
      <c r="W56" s="14"/>
      <c r="X56" s="14"/>
      <c r="Y56" s="14"/>
      <c r="Z56" s="14"/>
      <c r="AA56" s="14"/>
      <c r="AE56" s="27">
        <f>D56</f>
        <v>2.6902050928278101</v>
      </c>
    </row>
    <row r="57" spans="1:31" ht="10.5" customHeight="1" x14ac:dyDescent="0.2">
      <c r="A57" s="51">
        <v>2010</v>
      </c>
      <c r="B57" s="50">
        <v>2.819</v>
      </c>
      <c r="C57" s="53">
        <f>42*B57/5.253</f>
        <v>22.539120502569958</v>
      </c>
      <c r="D57" s="43">
        <f>B57*U$67/U57</f>
        <v>3.3458830848109762</v>
      </c>
      <c r="E57" s="42">
        <f>C57*U$67/U57</f>
        <v>26.751777948231673</v>
      </c>
      <c r="F57" s="50">
        <v>8.2200000000000006</v>
      </c>
      <c r="G57" s="38">
        <v>8.5898763765088013</v>
      </c>
      <c r="H57" s="43">
        <f>F57*U$67/U57</f>
        <v>9.7563529468415133</v>
      </c>
      <c r="I57" s="42">
        <f>G57*U$67/U57</f>
        <v>10.195360790627243</v>
      </c>
      <c r="J57" s="49">
        <v>8.7100000000000011E-2</v>
      </c>
      <c r="K57" s="38">
        <f>J57/(3.412/1000)</f>
        <v>25.527549824150061</v>
      </c>
      <c r="L57" s="39">
        <f>J57*U$67/U57</f>
        <v>0.10337936030047395</v>
      </c>
      <c r="M57" s="38">
        <f>K57*U$67/U57</f>
        <v>30.298757415144767</v>
      </c>
      <c r="N57" s="37"/>
      <c r="O57" s="3"/>
      <c r="P57" s="17"/>
      <c r="Q57" s="3"/>
      <c r="R57" s="3"/>
      <c r="T57" s="16"/>
      <c r="U57" s="28">
        <v>218.05550000000002</v>
      </c>
      <c r="V57" s="14"/>
      <c r="W57" s="14"/>
      <c r="X57" s="14"/>
      <c r="Y57" s="14"/>
      <c r="Z57" s="14"/>
      <c r="AA57" s="14"/>
      <c r="AE57" s="27">
        <f>D57</f>
        <v>3.3458830848109762</v>
      </c>
    </row>
    <row r="58" spans="1:31" ht="10.5" customHeight="1" x14ac:dyDescent="0.2">
      <c r="A58" s="48">
        <v>2011</v>
      </c>
      <c r="B58" s="47">
        <v>3.4430000000000001</v>
      </c>
      <c r="C58" s="52">
        <f>42*B58/5.253</f>
        <v>27.528269560251282</v>
      </c>
      <c r="D58" s="33">
        <f>B58*U$67/U58</f>
        <v>3.961454495474702</v>
      </c>
      <c r="E58" s="32">
        <f>C58*U$67/U58</f>
        <v>31.673536799911947</v>
      </c>
      <c r="F58" s="35">
        <v>8.44</v>
      </c>
      <c r="G58" s="29">
        <v>8.7607342042146108</v>
      </c>
      <c r="H58" s="33">
        <f>F58*U$67/U58</f>
        <v>9.7109137211171905</v>
      </c>
      <c r="I58" s="32">
        <f>G58*U$67/U58</f>
        <v>10.07994478563606</v>
      </c>
      <c r="J58" s="31">
        <v>8.9600000000000013E-2</v>
      </c>
      <c r="K58" s="29">
        <f>J58/(3.412/1000)</f>
        <v>26.260257913247365</v>
      </c>
      <c r="L58" s="30">
        <f>J58*U$67/U58</f>
        <v>0.10309216462228678</v>
      </c>
      <c r="M58" s="29">
        <f>K58*U$67/U58</f>
        <v>30.214585176520156</v>
      </c>
      <c r="N58" s="37"/>
      <c r="O58" s="3"/>
      <c r="P58" s="17"/>
      <c r="Q58" s="3"/>
      <c r="R58" s="3"/>
      <c r="T58" s="16"/>
      <c r="U58" s="28">
        <v>224.93916666666667</v>
      </c>
      <c r="V58" s="14"/>
      <c r="W58" s="14"/>
      <c r="X58" s="14"/>
      <c r="Y58" s="14"/>
      <c r="Z58" s="14"/>
      <c r="AA58" s="14"/>
      <c r="AE58" s="27">
        <f>D58</f>
        <v>3.961454495474702</v>
      </c>
    </row>
    <row r="59" spans="1:31" ht="10.5" customHeight="1" x14ac:dyDescent="0.2">
      <c r="A59" s="51">
        <v>2012</v>
      </c>
      <c r="B59" s="50">
        <v>3.59</v>
      </c>
      <c r="C59" s="38">
        <f>42*B59/5.253</f>
        <v>28.70359794403198</v>
      </c>
      <c r="D59" s="43">
        <f>B59*U$67/U59</f>
        <v>4.0468471616734893</v>
      </c>
      <c r="E59" s="42">
        <f>C59*U$67/U59</f>
        <v>32.356287985967363</v>
      </c>
      <c r="F59" s="50">
        <v>8.6999999999999993</v>
      </c>
      <c r="G59" s="38">
        <v>9.0741125991418539</v>
      </c>
      <c r="H59" s="43">
        <f>F59*U$67/U59</f>
        <v>9.8071226480666756</v>
      </c>
      <c r="I59" s="42">
        <f>G59*U$67/U59</f>
        <v>10.2288431243852</v>
      </c>
      <c r="J59" s="49">
        <v>9.9299999999999999E-2</v>
      </c>
      <c r="K59" s="38">
        <f>J59/(3.412/1000)</f>
        <v>29.103165298944898</v>
      </c>
      <c r="L59" s="39">
        <f>J59*U$67/U59</f>
        <v>0.1119364688451748</v>
      </c>
      <c r="M59" s="38">
        <f>K59*U$67/U59</f>
        <v>32.806702475139154</v>
      </c>
      <c r="N59" s="37"/>
      <c r="O59" s="3"/>
      <c r="P59" s="17"/>
      <c r="Q59" s="3"/>
      <c r="R59" s="3"/>
      <c r="T59" s="16"/>
      <c r="U59" s="28">
        <v>229.5939166666667</v>
      </c>
      <c r="V59" s="14"/>
      <c r="W59" s="14"/>
      <c r="X59" s="14"/>
      <c r="Y59" s="14"/>
      <c r="Z59" s="14"/>
      <c r="AA59" s="14"/>
      <c r="AE59" s="27">
        <f>D59</f>
        <v>4.0468471616734893</v>
      </c>
    </row>
    <row r="60" spans="1:31" ht="10.5" customHeight="1" x14ac:dyDescent="0.2">
      <c r="A60" s="48">
        <v>2013</v>
      </c>
      <c r="B60" s="47">
        <v>3.45</v>
      </c>
      <c r="C60" s="46">
        <f>42*B60/5.253</f>
        <v>27.584237578526558</v>
      </c>
      <c r="D60" s="33">
        <f>B60*U$67/U60</f>
        <v>3.8328860287213131</v>
      </c>
      <c r="E60" s="32">
        <f>C60*U$67/U60</f>
        <v>30.645576471786626</v>
      </c>
      <c r="F60" s="35">
        <v>8.5500000000000007</v>
      </c>
      <c r="G60" s="29">
        <v>8.9432946062454004</v>
      </c>
      <c r="H60" s="33">
        <f>F60*U$67/U60</f>
        <v>9.4988914624832539</v>
      </c>
      <c r="I60" s="32">
        <f>G60*U$67/U60</f>
        <v>9.9358344773961367</v>
      </c>
      <c r="J60" s="31">
        <v>0.10369999999999999</v>
      </c>
      <c r="K60" s="29">
        <f>J60/(3.412/1000)</f>
        <v>30.392731535756148</v>
      </c>
      <c r="L60" s="30">
        <f>J60*U$67/U60</f>
        <v>0.11520877715315946</v>
      </c>
      <c r="M60" s="29">
        <f>K60*U$67/U60</f>
        <v>33.765761182051421</v>
      </c>
      <c r="N60" s="37"/>
      <c r="O60" s="3"/>
      <c r="P60" s="17"/>
      <c r="Q60" s="3"/>
      <c r="R60" s="3"/>
      <c r="T60" s="16"/>
      <c r="U60" s="28">
        <v>232.95708333333332</v>
      </c>
      <c r="V60" s="14"/>
      <c r="W60" s="14"/>
      <c r="X60" s="14"/>
      <c r="Y60" s="14"/>
      <c r="Z60" s="14"/>
      <c r="AA60" s="14"/>
      <c r="AE60" s="27">
        <f>D60</f>
        <v>3.8328860287213131</v>
      </c>
    </row>
    <row r="61" spans="1:31" ht="10.5" customHeight="1" x14ac:dyDescent="0.2">
      <c r="A61" s="51">
        <v>2014</v>
      </c>
      <c r="B61" s="50">
        <v>3.3</v>
      </c>
      <c r="C61" s="38">
        <f>42*B61/5.253</f>
        <v>26.384922901199314</v>
      </c>
      <c r="D61" s="43">
        <f>B61*U$67/U61</f>
        <v>3.6077136502872036</v>
      </c>
      <c r="E61" s="42">
        <f>C61*U$67/U61</f>
        <v>28.845226215888552</v>
      </c>
      <c r="F61" s="50">
        <v>9.48</v>
      </c>
      <c r="G61" s="38">
        <v>9.8686698822692325</v>
      </c>
      <c r="H61" s="43">
        <f>F61*U$67/U61</f>
        <v>10.363977395370515</v>
      </c>
      <c r="I61" s="42">
        <f>G61*U$67/U61</f>
        <v>10.788889407406343</v>
      </c>
      <c r="J61" s="49">
        <v>0.1065</v>
      </c>
      <c r="K61" s="38">
        <f>J61/(3.412/1000)</f>
        <v>31.213364595545134</v>
      </c>
      <c r="L61" s="39">
        <f>J61*U$67/U61</f>
        <v>0.11643075871381432</v>
      </c>
      <c r="M61" s="38">
        <f>K61*U$67/U61</f>
        <v>34.123903491739249</v>
      </c>
      <c r="N61" s="37"/>
      <c r="O61" s="3"/>
      <c r="P61" s="17"/>
      <c r="Q61" s="3"/>
      <c r="R61" s="3"/>
      <c r="T61" s="16"/>
      <c r="U61" s="28">
        <v>236.73616666666666</v>
      </c>
      <c r="V61" s="14"/>
      <c r="W61" s="14"/>
      <c r="X61" s="14"/>
      <c r="Y61" s="14"/>
      <c r="Z61" s="14"/>
      <c r="AA61" s="14"/>
      <c r="AE61" s="27">
        <f>D61</f>
        <v>3.6077136502872036</v>
      </c>
    </row>
    <row r="62" spans="1:31" ht="10.5" customHeight="1" x14ac:dyDescent="0.2">
      <c r="A62" s="48">
        <v>2015</v>
      </c>
      <c r="B62" s="47">
        <v>2.4700000000000002</v>
      </c>
      <c r="C62" s="46">
        <f>42*B62/5.253</f>
        <v>19.74871501998858</v>
      </c>
      <c r="D62" s="33">
        <f>B62*U$67/U62</f>
        <v>2.6971194893193311</v>
      </c>
      <c r="E62" s="32">
        <f>C62*U$67/U62</f>
        <v>21.564633266973523</v>
      </c>
      <c r="F62" s="35">
        <v>9.7200000000000006</v>
      </c>
      <c r="G62" s="29">
        <v>10.147681170011994</v>
      </c>
      <c r="H62" s="33">
        <f>F62*U$67/U62</f>
        <v>10.613765763637206</v>
      </c>
      <c r="I62" s="32">
        <f>G62*U$67/U62</f>
        <v>11.080772734833255</v>
      </c>
      <c r="J62" s="31">
        <v>0.10880000000000001</v>
      </c>
      <c r="K62" s="29">
        <f>J62/(3.412/1000)</f>
        <v>31.887456037514657</v>
      </c>
      <c r="L62" s="30">
        <f>J62*U$67/U62</f>
        <v>0.11880429167528066</v>
      </c>
      <c r="M62" s="29">
        <f>K62*U$67/U62</f>
        <v>34.819546211981439</v>
      </c>
      <c r="N62" s="37"/>
      <c r="O62" s="3"/>
      <c r="P62" s="17"/>
      <c r="Q62" s="3"/>
      <c r="R62" s="3"/>
      <c r="T62" s="16"/>
      <c r="U62" s="28">
        <v>237.01700000000002</v>
      </c>
      <c r="V62" s="14"/>
      <c r="W62" s="14"/>
      <c r="X62" s="14"/>
      <c r="Y62" s="14"/>
      <c r="Z62" s="14"/>
      <c r="AA62" s="14"/>
      <c r="AE62" s="27">
        <f>D62</f>
        <v>2.6971194893193311</v>
      </c>
    </row>
    <row r="63" spans="1:31" ht="10.5" customHeight="1" x14ac:dyDescent="0.2">
      <c r="A63" s="45">
        <v>2016</v>
      </c>
      <c r="B63" s="44">
        <v>2.1850000000000001</v>
      </c>
      <c r="C63" s="40">
        <f>42*B63/5.253</f>
        <v>17.470017133066818</v>
      </c>
      <c r="D63" s="43">
        <f>B63*U$67/U63</f>
        <v>2.3561881207713942</v>
      </c>
      <c r="E63" s="42">
        <f>C63*U$67/U63</f>
        <v>18.838739971901493</v>
      </c>
      <c r="F63" s="44">
        <v>9.1199999999999992</v>
      </c>
      <c r="G63" s="40">
        <v>9.503048052175215</v>
      </c>
      <c r="H63" s="43">
        <f>F63*U$67/U63</f>
        <v>9.8345243301762508</v>
      </c>
      <c r="I63" s="42">
        <f>G63*U$67/U63</f>
        <v>10.24758303508237</v>
      </c>
      <c r="J63" s="41">
        <v>0.11019999999999999</v>
      </c>
      <c r="K63" s="40">
        <f>J63/(3.412/1000)</f>
        <v>32.29777256740914</v>
      </c>
      <c r="L63" s="39">
        <f>J63*U$67/U63</f>
        <v>0.11883383565629638</v>
      </c>
      <c r="M63" s="38">
        <f>K63*U$67/U63</f>
        <v>34.828205057531171</v>
      </c>
      <c r="N63" s="37"/>
      <c r="O63" s="3"/>
      <c r="P63" s="17"/>
      <c r="Q63" s="3"/>
      <c r="R63" s="3"/>
      <c r="T63" s="16"/>
      <c r="U63" s="28">
        <v>240.00716666666662</v>
      </c>
      <c r="V63" s="14"/>
      <c r="W63" s="14"/>
      <c r="X63" s="14"/>
      <c r="Y63" s="14"/>
      <c r="Z63" s="14"/>
      <c r="AA63" s="14"/>
      <c r="AE63" s="27">
        <f>D63</f>
        <v>2.3561881207713942</v>
      </c>
    </row>
    <row r="64" spans="1:31" ht="10.5" customHeight="1" x14ac:dyDescent="0.2">
      <c r="A64" s="48">
        <v>2017</v>
      </c>
      <c r="B64" s="47">
        <v>2.39</v>
      </c>
      <c r="C64" s="46">
        <f>42*B64/5.253</f>
        <v>19.109080525414051</v>
      </c>
      <c r="D64" s="33">
        <f>B64*U$67/U64</f>
        <v>2.5234917183420364</v>
      </c>
      <c r="E64" s="32">
        <f>C64*U$67/U64</f>
        <v>20.176404372808971</v>
      </c>
      <c r="F64" s="35">
        <v>9.0500000000000007</v>
      </c>
      <c r="G64" s="29">
        <v>9.4301091386118969</v>
      </c>
      <c r="H64" s="33">
        <f>F64*U$67/U64</f>
        <v>9.5554811928851162</v>
      </c>
      <c r="I64" s="32">
        <f>G64*U$67/U64</f>
        <v>9.9568210520287348</v>
      </c>
      <c r="J64" s="31">
        <v>0.10949999999999999</v>
      </c>
      <c r="K64" s="29">
        <f>J64/(3.412/1000)</f>
        <v>32.092614302461897</v>
      </c>
      <c r="L64" s="30">
        <f>J64*U$67/U64</f>
        <v>0.1156160431625326</v>
      </c>
      <c r="M64" s="29">
        <f>K64*U$67/U64</f>
        <v>33.885124021844263</v>
      </c>
      <c r="N64" s="37"/>
      <c r="O64" s="3"/>
      <c r="P64" s="17"/>
      <c r="Q64" s="3"/>
      <c r="R64" s="3"/>
      <c r="T64" s="16"/>
      <c r="U64" s="28">
        <v>245.12</v>
      </c>
      <c r="V64" s="14"/>
      <c r="W64" s="14"/>
      <c r="X64" s="14"/>
      <c r="Y64" s="14"/>
      <c r="Z64" s="14"/>
      <c r="AA64" s="14"/>
      <c r="AE64" s="27">
        <f>D64</f>
        <v>2.5234917183420364</v>
      </c>
    </row>
    <row r="65" spans="1:257" ht="10.5" customHeight="1" x14ac:dyDescent="0.2">
      <c r="A65" s="45">
        <v>2018</v>
      </c>
      <c r="B65" s="44">
        <v>2.82</v>
      </c>
      <c r="C65" s="40">
        <f>42*B65/5.253</f>
        <v>22.547115933752142</v>
      </c>
      <c r="D65" s="43">
        <f>B65*U$67/U65</f>
        <v>2.9065180182153423</v>
      </c>
      <c r="E65" s="42">
        <f>C65*U$67/U65</f>
        <v>23.238864794411644</v>
      </c>
      <c r="F65" s="44">
        <v>9.0399999999999991</v>
      </c>
      <c r="G65" s="40">
        <v>9.4016059334375299</v>
      </c>
      <c r="H65" s="43">
        <f>F65*U$67/U65</f>
        <v>9.3173485406619481</v>
      </c>
      <c r="I65" s="42">
        <f>G65*U$67/U65</f>
        <v>9.6900485977646991</v>
      </c>
      <c r="J65" s="41">
        <v>0.1041</v>
      </c>
      <c r="K65" s="40">
        <f>J65/(3.412/1000)</f>
        <v>30.509964830011722</v>
      </c>
      <c r="L65" s="39">
        <f>J65*U$67/U65</f>
        <v>0.10729380343837487</v>
      </c>
      <c r="M65" s="38">
        <f>K65*U$67/U65</f>
        <v>31.446015075725338</v>
      </c>
      <c r="N65" s="37"/>
      <c r="O65" s="3"/>
      <c r="P65" s="17"/>
      <c r="Q65" s="3"/>
      <c r="R65" s="3"/>
      <c r="T65" s="16"/>
      <c r="U65" s="28">
        <v>251.107</v>
      </c>
      <c r="V65" s="14"/>
      <c r="W65" s="14"/>
      <c r="X65" s="14"/>
      <c r="Y65" s="14"/>
      <c r="Z65" s="14"/>
      <c r="AA65" s="14"/>
      <c r="AE65" s="27">
        <f>D65</f>
        <v>2.9065180182153423</v>
      </c>
    </row>
    <row r="66" spans="1:257" ht="10.5" customHeight="1" x14ac:dyDescent="0.2">
      <c r="A66" s="36">
        <v>2019</v>
      </c>
      <c r="B66" s="35">
        <v>2.74</v>
      </c>
      <c r="C66" s="29">
        <f>42*B66/5.253</f>
        <v>21.907481439177616</v>
      </c>
      <c r="D66" s="33">
        <f>B66*U$67/U66</f>
        <v>2.7737975220754332</v>
      </c>
      <c r="E66" s="32">
        <f>C66*U$67/U66</f>
        <v>22.177707201060002</v>
      </c>
      <c r="F66" s="34">
        <v>7.82</v>
      </c>
      <c r="G66" s="29">
        <v>8.1328051326860056</v>
      </c>
      <c r="H66" s="33">
        <f>F66*U$67/U66</f>
        <v>7.9164586213977683</v>
      </c>
      <c r="I66" s="32">
        <f>G66*U$67/U66</f>
        <v>8.233122162250659</v>
      </c>
      <c r="J66" s="31">
        <v>0.10400000000000001</v>
      </c>
      <c r="K66" s="29">
        <f>J66/(3.412/1000)</f>
        <v>30.480656506447833</v>
      </c>
      <c r="L66" s="30">
        <f>J66*U$67/U66</f>
        <v>0.10528282565541788</v>
      </c>
      <c r="M66" s="29">
        <f>K66*U$67/U66</f>
        <v>30.856631200298327</v>
      </c>
      <c r="N66" s="17"/>
      <c r="O66" s="3"/>
      <c r="P66" s="17"/>
      <c r="Q66" s="3"/>
      <c r="R66" s="3"/>
      <c r="T66" s="16"/>
      <c r="U66" s="28">
        <v>255.6575</v>
      </c>
      <c r="V66" s="14"/>
      <c r="W66" s="14"/>
      <c r="X66" s="14"/>
      <c r="Y66" s="14"/>
      <c r="Z66" s="14"/>
      <c r="AA66" s="14"/>
      <c r="AE66" s="27">
        <f>D66</f>
        <v>2.7737975220754332</v>
      </c>
    </row>
    <row r="67" spans="1:257" ht="10.5" customHeight="1" thickBot="1" x14ac:dyDescent="0.25">
      <c r="A67" s="26" t="s">
        <v>4</v>
      </c>
      <c r="B67" s="25">
        <v>2.3199999999999998</v>
      </c>
      <c r="C67" s="20">
        <f>42*B67/5.253</f>
        <v>18.549400342661336</v>
      </c>
      <c r="D67" s="23">
        <f>B67*U$67/U67</f>
        <v>2.3199999999999998</v>
      </c>
      <c r="E67" s="22">
        <f>C67*U$67/U67</f>
        <v>18.549400342661336</v>
      </c>
      <c r="F67" s="24">
        <v>8.4</v>
      </c>
      <c r="G67" s="20">
        <v>8.7360055133711558</v>
      </c>
      <c r="H67" s="23">
        <f>F67*U$67/U67</f>
        <v>8.4</v>
      </c>
      <c r="I67" s="22">
        <f>G67*U$67/U67</f>
        <v>8.7360055133711558</v>
      </c>
      <c r="J67" s="21">
        <v>0.1061</v>
      </c>
      <c r="K67" s="20">
        <f>J67/(3.412/1000)</f>
        <v>31.096131301289564</v>
      </c>
      <c r="L67" s="19">
        <f>J67*U$67/U67</f>
        <v>0.1061</v>
      </c>
      <c r="M67" s="18">
        <f>K67*U$67/U67</f>
        <v>31.096131301289564</v>
      </c>
      <c r="N67" s="17"/>
      <c r="O67" s="3"/>
      <c r="P67" s="17"/>
      <c r="Q67" s="3"/>
      <c r="R67" s="3"/>
      <c r="T67" s="16"/>
      <c r="U67" s="15">
        <v>258.81099999999998</v>
      </c>
      <c r="V67" s="14"/>
      <c r="W67" s="14"/>
      <c r="X67" s="14"/>
      <c r="Y67" s="14"/>
      <c r="Z67" s="14"/>
      <c r="AA67" s="14"/>
      <c r="AE67" s="13">
        <f>D67</f>
        <v>2.3199999999999998</v>
      </c>
    </row>
    <row r="68" spans="1:257" ht="7.5" customHeight="1" x14ac:dyDescent="0.2">
      <c r="K68" s="12"/>
      <c r="L68" s="12"/>
      <c r="M68" s="12"/>
      <c r="N68" s="12"/>
      <c r="O68" s="12"/>
      <c r="P68" s="12"/>
      <c r="Q68" s="12"/>
      <c r="R68" s="12"/>
      <c r="S68" s="12"/>
    </row>
    <row r="69" spans="1:257" x14ac:dyDescent="0.2">
      <c r="A69" s="11" t="s">
        <v>3</v>
      </c>
      <c r="K69" s="12"/>
      <c r="L69" s="12"/>
      <c r="M69" s="12"/>
      <c r="N69" s="12"/>
      <c r="O69" s="12"/>
      <c r="P69" s="12"/>
      <c r="Q69" s="12"/>
      <c r="R69" s="12"/>
      <c r="S69" s="12"/>
    </row>
    <row r="70" spans="1:257" ht="7.5" customHeight="1" x14ac:dyDescent="0.2">
      <c r="K70" s="12"/>
      <c r="L70" s="12"/>
      <c r="M70" s="12"/>
      <c r="N70" s="12"/>
      <c r="O70" s="12"/>
      <c r="P70" s="12"/>
      <c r="Q70" s="12"/>
      <c r="R70" s="12"/>
      <c r="S70" s="12"/>
    </row>
    <row r="71" spans="1:257" s="7" customFormat="1" ht="11.25" customHeight="1" x14ac:dyDescent="0.2">
      <c r="A71" s="11" t="s">
        <v>2</v>
      </c>
      <c r="B71" s="10" t="s">
        <v>1</v>
      </c>
      <c r="C71" s="10"/>
      <c r="D71" s="4"/>
      <c r="E71" s="4"/>
      <c r="F71" s="9"/>
      <c r="G71" s="8"/>
      <c r="H71" s="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 x14ac:dyDescent="0.2">
      <c r="B72" s="6" t="s">
        <v>0</v>
      </c>
      <c r="C72" s="5"/>
      <c r="D72" s="5"/>
      <c r="E72" s="5"/>
      <c r="F72" s="5"/>
      <c r="G72" s="5"/>
      <c r="H72" s="5"/>
      <c r="I72" s="4"/>
    </row>
  </sheetData>
  <mergeCells count="12">
    <mergeCell ref="B72:I72"/>
    <mergeCell ref="U5:U6"/>
    <mergeCell ref="D5:E5"/>
    <mergeCell ref="J5:K5"/>
    <mergeCell ref="H5:I5"/>
    <mergeCell ref="L5:M5"/>
    <mergeCell ref="J4:M4"/>
    <mergeCell ref="B71:E71"/>
    <mergeCell ref="B5:C5"/>
    <mergeCell ref="F5:G5"/>
    <mergeCell ref="B4:E4"/>
    <mergeCell ref="F4:I4"/>
  </mergeCells>
  <hyperlinks>
    <hyperlink ref="B72:H72" r:id="rId1" display="4 - U.S. Department of Labor, Bureau of Labor Statistics, Series ID: CUUR0000SA0" xr:uid="{CE4DCD46-25E2-4918-88D7-1EB29085D0C9}"/>
    <hyperlink ref="B71:C71" r:id="rId2" display="1 - EIA, State Energy Profiles" xr:uid="{A7E5B152-6CF5-4BFC-B32D-78188E48DAC0}"/>
  </hyperlinks>
  <printOptions horizontalCentered="1"/>
  <pageMargins left="0.25" right="0.25" top="0.25" bottom="0.25" header="0.5" footer="0.5"/>
  <pageSetup scale="76" orientation="landscape" r:id="rId3"/>
  <headerFooter alignWithMargins="0"/>
  <rowBreaks count="1" manualBreakCount="1">
    <brk id="72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1.9 &amp; F 1.6</vt:lpstr>
      <vt:lpstr>'T 1.9 &amp; F 1.6'!Print_Area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2021-03-23T18:55:21Z</dcterms:created>
  <dcterms:modified xsi:type="dcterms:W3CDTF">2021-03-23T18:55:40Z</dcterms:modified>
</cp:coreProperties>
</file>