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8.180.168.181\geology\html\docs\statistics\overview1.0\"/>
    </mc:Choice>
  </mc:AlternateContent>
  <xr:revisionPtr revIDLastSave="0" documentId="8_{F6B108EA-7D63-495A-9B4E-CB4B9B898C9A}" xr6:coauthVersionLast="46" xr6:coauthVersionMax="46" xr10:uidLastSave="{00000000-0000-0000-0000-000000000000}"/>
  <bookViews>
    <workbookView xWindow="-28920" yWindow="-75" windowWidth="29040" windowHeight="15840" xr2:uid="{6C44FA70-2E15-4389-89E2-62411C36033F}"/>
  </bookViews>
  <sheets>
    <sheet name="T 1.5 &amp; F 1.3" sheetId="1" r:id="rId1"/>
  </sheets>
  <definedNames>
    <definedName name="_xlnm.Print_Area" localSheetId="0">'T 1.5 &amp; F 1.3'!$A$1:$U$132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T7" i="1" s="1"/>
  <c r="N7" i="1"/>
  <c r="P7" i="1"/>
  <c r="Q7" i="1"/>
  <c r="R7" i="1"/>
  <c r="S7" i="1"/>
  <c r="U7" i="1"/>
  <c r="Z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8" i="1"/>
  <c r="N8" i="1"/>
  <c r="P8" i="1"/>
  <c r="U8" i="1" s="1"/>
  <c r="Q8" i="1"/>
  <c r="R8" i="1"/>
  <c r="S8" i="1"/>
  <c r="T8" i="1"/>
  <c r="Z8" i="1"/>
  <c r="F9" i="1"/>
  <c r="T9" i="1" s="1"/>
  <c r="N9" i="1"/>
  <c r="U9" i="1" s="1"/>
  <c r="P9" i="1"/>
  <c r="S9" i="1" s="1"/>
  <c r="Q9" i="1"/>
  <c r="R9" i="1"/>
  <c r="Z9" i="1"/>
  <c r="F10" i="1"/>
  <c r="T10" i="1" s="1"/>
  <c r="N10" i="1"/>
  <c r="U10" i="1" s="1"/>
  <c r="P10" i="1"/>
  <c r="Q10" i="1" s="1"/>
  <c r="Z10" i="1"/>
  <c r="F11" i="1"/>
  <c r="T11" i="1" s="1"/>
  <c r="N11" i="1"/>
  <c r="P11" i="1"/>
  <c r="Q11" i="1"/>
  <c r="R11" i="1"/>
  <c r="S11" i="1"/>
  <c r="U11" i="1"/>
  <c r="Z11" i="1"/>
  <c r="F12" i="1"/>
  <c r="N12" i="1"/>
  <c r="P12" i="1"/>
  <c r="U12" i="1" s="1"/>
  <c r="Q12" i="1"/>
  <c r="R12" i="1"/>
  <c r="S12" i="1"/>
  <c r="T12" i="1"/>
  <c r="Z12" i="1"/>
  <c r="F13" i="1"/>
  <c r="T13" i="1" s="1"/>
  <c r="N13" i="1"/>
  <c r="U13" i="1" s="1"/>
  <c r="P13" i="1"/>
  <c r="S13" i="1" s="1"/>
  <c r="Q13" i="1"/>
  <c r="R13" i="1"/>
  <c r="Z13" i="1"/>
  <c r="F14" i="1"/>
  <c r="T14" i="1" s="1"/>
  <c r="N14" i="1"/>
  <c r="U14" i="1" s="1"/>
  <c r="P14" i="1"/>
  <c r="Q14" i="1" s="1"/>
  <c r="Z14" i="1"/>
  <c r="F15" i="1"/>
  <c r="T15" i="1" s="1"/>
  <c r="N15" i="1"/>
  <c r="P15" i="1"/>
  <c r="Q15" i="1"/>
  <c r="R15" i="1"/>
  <c r="S15" i="1"/>
  <c r="U15" i="1"/>
  <c r="Z15" i="1"/>
  <c r="F16" i="1"/>
  <c r="N16" i="1"/>
  <c r="P16" i="1"/>
  <c r="U16" i="1" s="1"/>
  <c r="Q16" i="1"/>
  <c r="R16" i="1"/>
  <c r="S16" i="1"/>
  <c r="T16" i="1"/>
  <c r="Z16" i="1"/>
  <c r="F17" i="1"/>
  <c r="T17" i="1" s="1"/>
  <c r="N17" i="1"/>
  <c r="U17" i="1" s="1"/>
  <c r="P17" i="1"/>
  <c r="S17" i="1" s="1"/>
  <c r="Q17" i="1"/>
  <c r="R17" i="1"/>
  <c r="Z17" i="1"/>
  <c r="F18" i="1"/>
  <c r="T18" i="1" s="1"/>
  <c r="N18" i="1"/>
  <c r="U18" i="1" s="1"/>
  <c r="P18" i="1"/>
  <c r="Q18" i="1" s="1"/>
  <c r="Z18" i="1"/>
  <c r="F19" i="1"/>
  <c r="T19" i="1" s="1"/>
  <c r="N19" i="1"/>
  <c r="P19" i="1"/>
  <c r="Q19" i="1" s="1"/>
  <c r="R19" i="1"/>
  <c r="S19" i="1"/>
  <c r="U19" i="1"/>
  <c r="Z19" i="1"/>
  <c r="F20" i="1"/>
  <c r="N20" i="1"/>
  <c r="P20" i="1"/>
  <c r="U20" i="1" s="1"/>
  <c r="Q20" i="1"/>
  <c r="R20" i="1"/>
  <c r="S20" i="1"/>
  <c r="T20" i="1"/>
  <c r="Z20" i="1"/>
  <c r="F21" i="1"/>
  <c r="T21" i="1" s="1"/>
  <c r="N21" i="1"/>
  <c r="U21" i="1" s="1"/>
  <c r="P21" i="1"/>
  <c r="S21" i="1" s="1"/>
  <c r="Q21" i="1"/>
  <c r="R21" i="1"/>
  <c r="Z21" i="1"/>
  <c r="F22" i="1"/>
  <c r="T22" i="1" s="1"/>
  <c r="N22" i="1"/>
  <c r="U22" i="1" s="1"/>
  <c r="P22" i="1"/>
  <c r="Q22" i="1" s="1"/>
  <c r="Z22" i="1"/>
  <c r="F23" i="1"/>
  <c r="T23" i="1" s="1"/>
  <c r="N23" i="1"/>
  <c r="P23" i="1"/>
  <c r="Q23" i="1" s="1"/>
  <c r="R23" i="1"/>
  <c r="S23" i="1"/>
  <c r="U23" i="1"/>
  <c r="Z23" i="1"/>
  <c r="F24" i="1"/>
  <c r="N24" i="1"/>
  <c r="P24" i="1"/>
  <c r="U24" i="1" s="1"/>
  <c r="Q24" i="1"/>
  <c r="R24" i="1"/>
  <c r="S24" i="1"/>
  <c r="T24" i="1"/>
  <c r="Z24" i="1"/>
  <c r="F25" i="1"/>
  <c r="T25" i="1" s="1"/>
  <c r="N25" i="1"/>
  <c r="U25" i="1" s="1"/>
  <c r="P25" i="1"/>
  <c r="S25" i="1" s="1"/>
  <c r="Q25" i="1"/>
  <c r="R25" i="1"/>
  <c r="Z25" i="1"/>
  <c r="F26" i="1"/>
  <c r="T26" i="1" s="1"/>
  <c r="N26" i="1"/>
  <c r="U26" i="1" s="1"/>
  <c r="P26" i="1"/>
  <c r="Q26" i="1" s="1"/>
  <c r="Z26" i="1"/>
  <c r="F27" i="1"/>
  <c r="T27" i="1" s="1"/>
  <c r="N27" i="1"/>
  <c r="P27" i="1"/>
  <c r="Q27" i="1" s="1"/>
  <c r="R27" i="1"/>
  <c r="S27" i="1"/>
  <c r="U27" i="1"/>
  <c r="Z27" i="1"/>
  <c r="F28" i="1"/>
  <c r="N28" i="1"/>
  <c r="P28" i="1"/>
  <c r="U28" i="1" s="1"/>
  <c r="Q28" i="1"/>
  <c r="R28" i="1"/>
  <c r="S28" i="1"/>
  <c r="T28" i="1"/>
  <c r="Z28" i="1"/>
  <c r="F29" i="1"/>
  <c r="T29" i="1" s="1"/>
  <c r="N29" i="1"/>
  <c r="U29" i="1" s="1"/>
  <c r="P29" i="1"/>
  <c r="S29" i="1" s="1"/>
  <c r="Q29" i="1"/>
  <c r="R29" i="1"/>
  <c r="Z29" i="1"/>
  <c r="F30" i="1"/>
  <c r="T30" i="1" s="1"/>
  <c r="N30" i="1"/>
  <c r="U30" i="1" s="1"/>
  <c r="P30" i="1"/>
  <c r="Q30" i="1" s="1"/>
  <c r="Z30" i="1"/>
  <c r="F31" i="1"/>
  <c r="T31" i="1" s="1"/>
  <c r="N31" i="1"/>
  <c r="P31" i="1"/>
  <c r="Q31" i="1" s="1"/>
  <c r="R31" i="1"/>
  <c r="S31" i="1"/>
  <c r="U31" i="1"/>
  <c r="Z31" i="1"/>
  <c r="F32" i="1"/>
  <c r="N32" i="1"/>
  <c r="P32" i="1"/>
  <c r="U32" i="1" s="1"/>
  <c r="Q32" i="1"/>
  <c r="R32" i="1"/>
  <c r="S32" i="1"/>
  <c r="T32" i="1"/>
  <c r="Z32" i="1"/>
  <c r="F33" i="1"/>
  <c r="T33" i="1" s="1"/>
  <c r="N33" i="1"/>
  <c r="U33" i="1" s="1"/>
  <c r="P33" i="1"/>
  <c r="S33" i="1" s="1"/>
  <c r="Q33" i="1"/>
  <c r="R33" i="1"/>
  <c r="Z33" i="1"/>
  <c r="F34" i="1"/>
  <c r="T34" i="1" s="1"/>
  <c r="N34" i="1"/>
  <c r="U34" i="1" s="1"/>
  <c r="P34" i="1"/>
  <c r="Q34" i="1" s="1"/>
  <c r="Z34" i="1"/>
  <c r="F35" i="1"/>
  <c r="T35" i="1" s="1"/>
  <c r="N35" i="1"/>
  <c r="U35" i="1" s="1"/>
  <c r="P35" i="1"/>
  <c r="Q35" i="1" s="1"/>
  <c r="S35" i="1"/>
  <c r="Z35" i="1"/>
  <c r="F36" i="1"/>
  <c r="T36" i="1" s="1"/>
  <c r="N36" i="1"/>
  <c r="P36" i="1"/>
  <c r="Q36" i="1" s="1"/>
  <c r="R36" i="1"/>
  <c r="S36" i="1"/>
  <c r="U36" i="1"/>
  <c r="Z36" i="1"/>
  <c r="F37" i="1"/>
  <c r="N37" i="1"/>
  <c r="P37" i="1"/>
  <c r="Q37" i="1"/>
  <c r="R37" i="1"/>
  <c r="S37" i="1"/>
  <c r="T37" i="1"/>
  <c r="U37" i="1"/>
  <c r="Z37" i="1"/>
  <c r="F38" i="1"/>
  <c r="N38" i="1"/>
  <c r="P38" i="1"/>
  <c r="U38" i="1" s="1"/>
  <c r="Q38" i="1"/>
  <c r="R38" i="1"/>
  <c r="S38" i="1"/>
  <c r="T38" i="1"/>
  <c r="Z38" i="1"/>
  <c r="F39" i="1"/>
  <c r="N39" i="1"/>
  <c r="U39" i="1" s="1"/>
  <c r="P39" i="1"/>
  <c r="T39" i="1" s="1"/>
  <c r="R39" i="1"/>
  <c r="S39" i="1"/>
  <c r="Z39" i="1"/>
  <c r="F40" i="1"/>
  <c r="T40" i="1" s="1"/>
  <c r="N40" i="1"/>
  <c r="U40" i="1" s="1"/>
  <c r="P40" i="1"/>
  <c r="S40" i="1" s="1"/>
  <c r="Q40" i="1"/>
  <c r="R40" i="1"/>
  <c r="Z40" i="1"/>
  <c r="F41" i="1"/>
  <c r="T41" i="1" s="1"/>
  <c r="N41" i="1"/>
  <c r="U41" i="1" s="1"/>
  <c r="P41" i="1"/>
  <c r="R41" i="1" s="1"/>
  <c r="Q41" i="1"/>
  <c r="Z41" i="1"/>
  <c r="F42" i="1"/>
  <c r="T42" i="1" s="1"/>
  <c r="N42" i="1"/>
  <c r="U42" i="1" s="1"/>
  <c r="P42" i="1"/>
  <c r="Q42" i="1" s="1"/>
  <c r="Z42" i="1"/>
  <c r="F43" i="1"/>
  <c r="T43" i="1" s="1"/>
  <c r="N43" i="1"/>
  <c r="U43" i="1" s="1"/>
  <c r="P43" i="1"/>
  <c r="Q43" i="1" s="1"/>
  <c r="S43" i="1"/>
  <c r="Z43" i="1"/>
  <c r="F44" i="1"/>
  <c r="T44" i="1" s="1"/>
  <c r="N44" i="1"/>
  <c r="P44" i="1"/>
  <c r="Q44" i="1" s="1"/>
  <c r="R44" i="1"/>
  <c r="S44" i="1"/>
  <c r="U44" i="1"/>
  <c r="Z44" i="1"/>
  <c r="F45" i="1"/>
  <c r="N45" i="1"/>
  <c r="P45" i="1"/>
  <c r="Q45" i="1"/>
  <c r="R45" i="1"/>
  <c r="S45" i="1"/>
  <c r="T45" i="1"/>
  <c r="U45" i="1"/>
  <c r="Z45" i="1"/>
  <c r="F46" i="1"/>
  <c r="N46" i="1"/>
  <c r="P46" i="1"/>
  <c r="U46" i="1" s="1"/>
  <c r="Q46" i="1"/>
  <c r="R46" i="1"/>
  <c r="S46" i="1"/>
  <c r="T46" i="1"/>
  <c r="Z46" i="1"/>
  <c r="F47" i="1"/>
  <c r="N47" i="1"/>
  <c r="U47" i="1" s="1"/>
  <c r="P47" i="1"/>
  <c r="T47" i="1" s="1"/>
  <c r="R47" i="1"/>
  <c r="S47" i="1"/>
  <c r="Z47" i="1"/>
  <c r="F48" i="1"/>
  <c r="T48" i="1" s="1"/>
  <c r="N48" i="1"/>
  <c r="U48" i="1" s="1"/>
  <c r="P48" i="1"/>
  <c r="S48" i="1" s="1"/>
  <c r="Q48" i="1"/>
  <c r="R48" i="1"/>
  <c r="Z48" i="1"/>
  <c r="F49" i="1"/>
  <c r="T49" i="1" s="1"/>
  <c r="N49" i="1"/>
  <c r="U49" i="1" s="1"/>
  <c r="P49" i="1"/>
  <c r="R49" i="1" s="1"/>
  <c r="Q49" i="1"/>
  <c r="Z49" i="1"/>
  <c r="F50" i="1"/>
  <c r="T50" i="1" s="1"/>
  <c r="N50" i="1"/>
  <c r="U50" i="1" s="1"/>
  <c r="P50" i="1"/>
  <c r="Q50" i="1" s="1"/>
  <c r="Z50" i="1"/>
  <c r="F51" i="1"/>
  <c r="T51" i="1" s="1"/>
  <c r="N51" i="1"/>
  <c r="U51" i="1" s="1"/>
  <c r="P51" i="1"/>
  <c r="Q51" i="1" s="1"/>
  <c r="S51" i="1"/>
  <c r="Z51" i="1"/>
  <c r="F52" i="1"/>
  <c r="T52" i="1" s="1"/>
  <c r="N52" i="1"/>
  <c r="P52" i="1"/>
  <c r="Q52" i="1" s="1"/>
  <c r="R52" i="1"/>
  <c r="S52" i="1"/>
  <c r="U52" i="1"/>
  <c r="Z52" i="1"/>
  <c r="F53" i="1"/>
  <c r="N53" i="1"/>
  <c r="P53" i="1"/>
  <c r="Q53" i="1"/>
  <c r="R53" i="1"/>
  <c r="S53" i="1"/>
  <c r="T53" i="1"/>
  <c r="U53" i="1"/>
  <c r="Z53" i="1"/>
  <c r="F54" i="1"/>
  <c r="N54" i="1"/>
  <c r="P54" i="1"/>
  <c r="U54" i="1" s="1"/>
  <c r="Q54" i="1"/>
  <c r="S54" i="1"/>
  <c r="T54" i="1"/>
  <c r="Z54" i="1"/>
  <c r="F55" i="1"/>
  <c r="N55" i="1"/>
  <c r="U55" i="1" s="1"/>
  <c r="P55" i="1"/>
  <c r="T55" i="1" s="1"/>
  <c r="R55" i="1"/>
  <c r="S55" i="1"/>
  <c r="Z55" i="1"/>
  <c r="F56" i="1"/>
  <c r="T56" i="1" s="1"/>
  <c r="N56" i="1"/>
  <c r="U56" i="1" s="1"/>
  <c r="P56" i="1"/>
  <c r="S56" i="1" s="1"/>
  <c r="Q56" i="1"/>
  <c r="R56" i="1"/>
  <c r="Z56" i="1"/>
  <c r="F57" i="1"/>
  <c r="T57" i="1" s="1"/>
  <c r="N57" i="1"/>
  <c r="P57" i="1"/>
  <c r="R57" i="1" s="1"/>
  <c r="Q57" i="1"/>
  <c r="Z57" i="1"/>
  <c r="F58" i="1"/>
  <c r="T58" i="1" s="1"/>
  <c r="N58" i="1"/>
  <c r="U58" i="1" s="1"/>
  <c r="P58" i="1"/>
  <c r="Q58" i="1" s="1"/>
  <c r="Z58" i="1"/>
  <c r="F59" i="1"/>
  <c r="T59" i="1" s="1"/>
  <c r="N59" i="1"/>
  <c r="U59" i="1" s="1"/>
  <c r="P59" i="1"/>
  <c r="Q59" i="1" s="1"/>
  <c r="S59" i="1"/>
  <c r="Z59" i="1"/>
  <c r="F60" i="1"/>
  <c r="T60" i="1" s="1"/>
  <c r="N60" i="1"/>
  <c r="P60" i="1"/>
  <c r="Q60" i="1" s="1"/>
  <c r="R60" i="1"/>
  <c r="S60" i="1"/>
  <c r="U60" i="1"/>
  <c r="Z60" i="1"/>
  <c r="F61" i="1"/>
  <c r="N61" i="1"/>
  <c r="P61" i="1"/>
  <c r="Q61" i="1"/>
  <c r="R61" i="1"/>
  <c r="S61" i="1"/>
  <c r="T61" i="1"/>
  <c r="U61" i="1"/>
  <c r="Z61" i="1"/>
  <c r="F62" i="1"/>
  <c r="N62" i="1"/>
  <c r="P62" i="1"/>
  <c r="U62" i="1" s="1"/>
  <c r="Q62" i="1"/>
  <c r="R62" i="1"/>
  <c r="S62" i="1"/>
  <c r="T62" i="1"/>
  <c r="Z62" i="1"/>
  <c r="F63" i="1"/>
  <c r="N63" i="1"/>
  <c r="U63" i="1" s="1"/>
  <c r="P63" i="1"/>
  <c r="T63" i="1" s="1"/>
  <c r="R63" i="1"/>
  <c r="S63" i="1"/>
  <c r="Z63" i="1"/>
  <c r="F64" i="1"/>
  <c r="T64" i="1" s="1"/>
  <c r="N64" i="1"/>
  <c r="U64" i="1" s="1"/>
  <c r="P64" i="1"/>
  <c r="S64" i="1" s="1"/>
  <c r="Q64" i="1"/>
  <c r="R64" i="1"/>
  <c r="Z64" i="1"/>
  <c r="F65" i="1"/>
  <c r="T65" i="1" s="1"/>
  <c r="N65" i="1"/>
  <c r="U65" i="1" s="1"/>
  <c r="P65" i="1"/>
  <c r="R65" i="1" s="1"/>
  <c r="Q65" i="1"/>
  <c r="Z65" i="1"/>
  <c r="F66" i="1"/>
  <c r="T66" i="1" s="1"/>
  <c r="N66" i="1"/>
  <c r="U66" i="1" s="1"/>
  <c r="P66" i="1"/>
  <c r="Q66" i="1" s="1"/>
  <c r="Z66" i="1"/>
  <c r="F67" i="1"/>
  <c r="T67" i="1" s="1"/>
  <c r="N67" i="1"/>
  <c r="U67" i="1" s="1"/>
  <c r="P67" i="1"/>
  <c r="Q67" i="1" s="1"/>
  <c r="S67" i="1"/>
  <c r="Z67" i="1"/>
  <c r="Q63" i="1" l="1"/>
  <c r="Q55" i="1"/>
  <c r="R54" i="1"/>
  <c r="Q47" i="1"/>
  <c r="Q39" i="1"/>
  <c r="R67" i="1"/>
  <c r="S66" i="1"/>
  <c r="R59" i="1"/>
  <c r="S58" i="1"/>
  <c r="R51" i="1"/>
  <c r="S50" i="1"/>
  <c r="R43" i="1"/>
  <c r="S42" i="1"/>
  <c r="R35" i="1"/>
  <c r="S34" i="1"/>
  <c r="S30" i="1"/>
  <c r="S26" i="1"/>
  <c r="S22" i="1"/>
  <c r="S18" i="1"/>
  <c r="S14" i="1"/>
  <c r="S10" i="1"/>
  <c r="U57" i="1"/>
  <c r="R66" i="1"/>
  <c r="S65" i="1"/>
  <c r="R58" i="1"/>
  <c r="S57" i="1"/>
  <c r="R50" i="1"/>
  <c r="S49" i="1"/>
  <c r="R42" i="1"/>
  <c r="S41" i="1"/>
  <c r="R34" i="1"/>
  <c r="R30" i="1"/>
  <c r="R26" i="1"/>
  <c r="R22" i="1"/>
  <c r="R18" i="1"/>
  <c r="R14" i="1"/>
  <c r="R10" i="1"/>
</calcChain>
</file>

<file path=xl/sharedStrings.xml><?xml version="1.0" encoding="utf-8"?>
<sst xmlns="http://schemas.openxmlformats.org/spreadsheetml/2006/main" count="64" uniqueCount="35">
  <si>
    <r>
      <t>EIA,</t>
    </r>
    <r>
      <rPr>
        <i/>
        <u/>
        <sz val="8"/>
        <color indexed="12"/>
        <rFont val="Times New Roman"/>
        <family val="1"/>
      </rPr>
      <t xml:space="preserve"> </t>
    </r>
    <r>
      <rPr>
        <u/>
        <sz val="8"/>
        <color indexed="12"/>
        <rFont val="Times New Roman"/>
        <family val="1"/>
      </rPr>
      <t>Electric Power Annual</t>
    </r>
  </si>
  <si>
    <t>Source:</t>
  </si>
  <si>
    <r>
      <t>2</t>
    </r>
    <r>
      <rPr>
        <sz val="8"/>
        <rFont val="Times New Roman"/>
        <family val="1"/>
      </rPr>
      <t>Municipal solid waste</t>
    </r>
  </si>
  <si>
    <r>
      <t>1</t>
    </r>
    <r>
      <rPr>
        <sz val="8"/>
        <rFont val="Times New Roman"/>
        <family val="1"/>
      </rPr>
      <t>Blast furnace gas, propane gas, and other manufactured and waste gases derived from fossil fuels</t>
    </r>
  </si>
  <si>
    <t>*Preliminary</t>
  </si>
  <si>
    <t>2020*</t>
  </si>
  <si>
    <t>na</t>
  </si>
  <si>
    <t>Other</t>
  </si>
  <si>
    <t>Total Renewable</t>
  </si>
  <si>
    <t>Wind</t>
  </si>
  <si>
    <t>Solar</t>
  </si>
  <si>
    <t>Other Biomass Gases</t>
  </si>
  <si>
    <r>
      <t>Biogenic MSW</t>
    </r>
    <r>
      <rPr>
        <b/>
        <vertAlign val="superscript"/>
        <sz val="8"/>
        <color theme="1"/>
        <rFont val="Times New Roman"/>
        <family val="1"/>
      </rPr>
      <t>2</t>
    </r>
  </si>
  <si>
    <t>Landfill Gas</t>
  </si>
  <si>
    <t>Geo- thermal</t>
  </si>
  <si>
    <t>Hydro- electric</t>
  </si>
  <si>
    <t>Total            Fossil Fuel</t>
  </si>
  <si>
    <r>
      <t>Other Gases</t>
    </r>
    <r>
      <rPr>
        <b/>
        <vertAlign val="superscript"/>
        <sz val="8"/>
        <color theme="1"/>
        <rFont val="Times New Roman"/>
        <family val="1"/>
      </rPr>
      <t>1</t>
    </r>
  </si>
  <si>
    <t>Natural              Gas</t>
  </si>
  <si>
    <t>Petroleum</t>
  </si>
  <si>
    <t>Coal</t>
  </si>
  <si>
    <t>Percent Renewable</t>
  </si>
  <si>
    <t>Pecent Fossil Fuel</t>
  </si>
  <si>
    <t>Percent                Nat. Gas</t>
  </si>
  <si>
    <t>Percent Petroleum</t>
  </si>
  <si>
    <t>Percent Coal</t>
  </si>
  <si>
    <t>Total Net Generation</t>
  </si>
  <si>
    <t>Nonbiogenic MSW</t>
  </si>
  <si>
    <t>Renewable Energy</t>
  </si>
  <si>
    <t>Fossil Fuels</t>
  </si>
  <si>
    <t>Year</t>
  </si>
  <si>
    <t>Gigawatthours</t>
  </si>
  <si>
    <t>(Includes Electric Utilities; Independent Power Producers; and Combined Heat and Power for Commercial, Industrial and Electric Sectors)</t>
  </si>
  <si>
    <t>Net Generation of Electricity in Utah by Energy Source, 1960-2020</t>
  </si>
  <si>
    <t>Table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</si>
</sst>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u/>
      <sz val="10"/>
      <color indexed="12"/>
      <name val="Arial"/>
    </font>
    <font>
      <u/>
      <sz val="8"/>
      <color indexed="12"/>
      <name val="Times New Roman"/>
      <family val="1"/>
    </font>
    <font>
      <i/>
      <u/>
      <sz val="8"/>
      <color indexed="12"/>
      <name val="Times New Roman"/>
      <family val="1"/>
    </font>
    <font>
      <sz val="8"/>
      <name val="Times New Roman"/>
      <family val="1"/>
    </font>
    <font>
      <sz val="8"/>
      <name val="Arial"/>
    </font>
    <font>
      <sz val="8"/>
      <name val="Times New Roman"/>
    </font>
    <font>
      <vertAlign val="superscript"/>
      <sz val="8"/>
      <name val="Times New Roman"/>
      <family val="1"/>
    </font>
    <font>
      <b/>
      <sz val="8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b/>
      <sz val="8"/>
      <color indexed="9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2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2" borderId="0"/>
    <xf numFmtId="165" fontId="1" fillId="2" borderId="0"/>
    <xf numFmtId="0" fontId="1" fillId="2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2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4" fontId="6" fillId="3" borderId="2" xfId="0" applyNumberFormat="1" applyFont="1" applyFill="1" applyBorder="1" applyAlignment="1">
      <alignment horizontal="right" vertical="center"/>
    </xf>
    <xf numFmtId="3" fontId="6" fillId="3" borderId="3" xfId="1" applyNumberFormat="1" applyFont="1" applyFill="1" applyBorder="1" applyAlignment="1">
      <alignment horizontal="right" vertical="center"/>
    </xf>
    <xf numFmtId="3" fontId="6" fillId="3" borderId="2" xfId="3" applyNumberFormat="1" applyFont="1" applyFill="1" applyBorder="1" applyAlignment="1">
      <alignment horizontal="right" vertical="center"/>
    </xf>
    <xf numFmtId="3" fontId="6" fillId="3" borderId="2" xfId="1" applyNumberFormat="1" applyFont="1" applyFill="1" applyBorder="1" applyAlignment="1">
      <alignment horizontal="right" vertical="center"/>
    </xf>
    <xf numFmtId="3" fontId="6" fillId="3" borderId="2" xfId="4" applyNumberFormat="1" applyFont="1" applyFill="1" applyBorder="1" applyAlignment="1">
      <alignment horizontal="right" vertical="center"/>
    </xf>
    <xf numFmtId="3" fontId="6" fillId="3" borderId="3" xfId="4" applyNumberFormat="1" applyFont="1" applyFill="1" applyBorder="1" applyAlignment="1">
      <alignment horizontal="right" vertical="center"/>
    </xf>
    <xf numFmtId="3" fontId="6" fillId="3" borderId="4" xfId="4" applyNumberFormat="1" applyFont="1" applyFill="1" applyBorder="1" applyAlignment="1">
      <alignment horizontal="right" vertical="center"/>
    </xf>
    <xf numFmtId="1" fontId="6" fillId="3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3" fontId="6" fillId="0" borderId="0" xfId="3" applyNumberFormat="1" applyFont="1" applyFill="1" applyAlignment="1">
      <alignment horizontal="right" vertical="center"/>
    </xf>
    <xf numFmtId="3" fontId="6" fillId="0" borderId="0" xfId="1" applyNumberFormat="1" applyFont="1" applyFill="1" applyAlignment="1">
      <alignment horizontal="right" vertical="center"/>
    </xf>
    <xf numFmtId="3" fontId="6" fillId="0" borderId="0" xfId="4" applyNumberFormat="1" applyFont="1" applyFill="1" applyAlignment="1">
      <alignment horizontal="right" vertical="center"/>
    </xf>
    <xf numFmtId="3" fontId="6" fillId="0" borderId="6" xfId="4" applyNumberFormat="1" applyFont="1" applyFill="1" applyBorder="1" applyAlignment="1">
      <alignment horizontal="right" vertical="center"/>
    </xf>
    <xf numFmtId="3" fontId="6" fillId="0" borderId="7" xfId="4" applyNumberFormat="1" applyFont="1" applyFill="1" applyBorder="1" applyAlignment="1">
      <alignment horizontal="right" vertical="center"/>
    </xf>
    <xf numFmtId="1" fontId="6" fillId="0" borderId="0" xfId="0" applyNumberFormat="1" applyFont="1" applyAlignment="1">
      <alignment horizontal="center" vertical="center"/>
    </xf>
    <xf numFmtId="164" fontId="6" fillId="3" borderId="0" xfId="0" applyNumberFormat="1" applyFont="1" applyFill="1" applyAlignment="1">
      <alignment horizontal="right" vertical="center"/>
    </xf>
    <xf numFmtId="3" fontId="6" fillId="3" borderId="6" xfId="1" applyNumberFormat="1" applyFont="1" applyFill="1" applyBorder="1" applyAlignment="1">
      <alignment horizontal="right" vertical="center"/>
    </xf>
    <xf numFmtId="3" fontId="6" fillId="3" borderId="0" xfId="3" applyNumberFormat="1" applyFont="1" applyFill="1" applyAlignment="1">
      <alignment horizontal="right" vertical="center"/>
    </xf>
    <xf numFmtId="3" fontId="6" fillId="3" borderId="0" xfId="1" applyNumberFormat="1" applyFont="1" applyFill="1" applyAlignment="1">
      <alignment horizontal="right" vertical="center"/>
    </xf>
    <xf numFmtId="3" fontId="6" fillId="3" borderId="0" xfId="4" applyNumberFormat="1" applyFont="1" applyFill="1" applyAlignment="1">
      <alignment horizontal="right" vertical="center"/>
    </xf>
    <xf numFmtId="3" fontId="6" fillId="3" borderId="6" xfId="4" applyNumberFormat="1" applyFont="1" applyFill="1" applyBorder="1" applyAlignment="1">
      <alignment horizontal="right" vertical="center"/>
    </xf>
    <xf numFmtId="3" fontId="6" fillId="3" borderId="7" xfId="4" applyNumberFormat="1" applyFont="1" applyFill="1" applyBorder="1" applyAlignment="1">
      <alignment horizontal="right" vertical="center"/>
    </xf>
    <xf numFmtId="1" fontId="6" fillId="3" borderId="0" xfId="0" applyNumberFormat="1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right" vertical="center"/>
    </xf>
    <xf numFmtId="3" fontId="6" fillId="4" borderId="6" xfId="1" applyNumberFormat="1" applyFont="1" applyFill="1" applyBorder="1" applyAlignment="1">
      <alignment horizontal="right" vertical="center"/>
    </xf>
    <xf numFmtId="3" fontId="6" fillId="4" borderId="0" xfId="3" applyNumberFormat="1" applyFont="1" applyFill="1" applyAlignment="1">
      <alignment horizontal="right" vertical="center"/>
    </xf>
    <xf numFmtId="3" fontId="6" fillId="4" borderId="0" xfId="1" applyNumberFormat="1" applyFont="1" applyFill="1" applyAlignment="1">
      <alignment horizontal="right" vertical="center"/>
    </xf>
    <xf numFmtId="3" fontId="6" fillId="4" borderId="0" xfId="4" applyNumberFormat="1" applyFont="1" applyFill="1" applyAlignment="1">
      <alignment horizontal="right" vertical="center"/>
    </xf>
    <xf numFmtId="3" fontId="6" fillId="4" borderId="6" xfId="4" applyNumberFormat="1" applyFont="1" applyFill="1" applyBorder="1" applyAlignment="1">
      <alignment horizontal="right" vertical="center"/>
    </xf>
    <xf numFmtId="3" fontId="6" fillId="4" borderId="7" xfId="4" applyNumberFormat="1" applyFont="1" applyFill="1" applyBorder="1" applyAlignment="1">
      <alignment horizontal="right" vertical="center"/>
    </xf>
    <xf numFmtId="1" fontId="6" fillId="4" borderId="0" xfId="0" applyNumberFormat="1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right" vertical="center"/>
    </xf>
    <xf numFmtId="3" fontId="6" fillId="5" borderId="6" xfId="1" applyNumberFormat="1" applyFont="1" applyFill="1" applyBorder="1" applyAlignment="1">
      <alignment horizontal="right" vertical="center"/>
    </xf>
    <xf numFmtId="3" fontId="6" fillId="5" borderId="0" xfId="3" applyNumberFormat="1" applyFont="1" applyFill="1" applyAlignment="1">
      <alignment horizontal="right" vertical="center"/>
    </xf>
    <xf numFmtId="3" fontId="6" fillId="5" borderId="0" xfId="1" applyNumberFormat="1" applyFont="1" applyFill="1" applyAlignment="1">
      <alignment horizontal="right" vertical="center"/>
    </xf>
    <xf numFmtId="3" fontId="6" fillId="5" borderId="0" xfId="4" applyNumberFormat="1" applyFont="1" applyFill="1" applyAlignment="1">
      <alignment horizontal="right" vertical="center"/>
    </xf>
    <xf numFmtId="3" fontId="6" fillId="5" borderId="6" xfId="4" applyNumberFormat="1" applyFont="1" applyFill="1" applyBorder="1" applyAlignment="1">
      <alignment horizontal="right" vertical="center"/>
    </xf>
    <xf numFmtId="3" fontId="6" fillId="5" borderId="7" xfId="4" applyNumberFormat="1" applyFont="1" applyFill="1" applyBorder="1" applyAlignment="1">
      <alignment horizontal="right" vertical="center"/>
    </xf>
    <xf numFmtId="1" fontId="6" fillId="5" borderId="0" xfId="0" applyNumberFormat="1" applyFont="1" applyFill="1" applyAlignment="1">
      <alignment horizontal="center" vertical="center"/>
    </xf>
    <xf numFmtId="3" fontId="6" fillId="5" borderId="7" xfId="3" applyNumberFormat="1" applyFont="1" applyFill="1" applyBorder="1" applyAlignment="1">
      <alignment horizontal="right" vertical="center"/>
    </xf>
    <xf numFmtId="3" fontId="6" fillId="5" borderId="8" xfId="4" applyNumberFormat="1" applyFont="1" applyFill="1" applyBorder="1" applyAlignment="1">
      <alignment horizontal="right" vertical="center"/>
    </xf>
    <xf numFmtId="3" fontId="6" fillId="4" borderId="7" xfId="3" applyNumberFormat="1" applyFont="1" applyFill="1" applyBorder="1" applyAlignment="1">
      <alignment horizontal="right" vertical="center"/>
    </xf>
    <xf numFmtId="3" fontId="6" fillId="4" borderId="8" xfId="4" applyNumberFormat="1" applyFont="1" applyFill="1" applyBorder="1" applyAlignment="1">
      <alignment horizontal="right" vertical="center"/>
    </xf>
    <xf numFmtId="1" fontId="6" fillId="4" borderId="0" xfId="1" applyNumberFormat="1" applyFont="1" applyFill="1" applyAlignment="1">
      <alignment horizontal="center" vertical="center"/>
    </xf>
    <xf numFmtId="3" fontId="6" fillId="5" borderId="0" xfId="0" applyNumberFormat="1" applyFont="1" applyFill="1" applyAlignment="1">
      <alignment horizontal="right" vertical="center"/>
    </xf>
    <xf numFmtId="1" fontId="6" fillId="5" borderId="0" xfId="1" applyNumberFormat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6" fillId="5" borderId="0" xfId="1" applyFont="1" applyFill="1" applyAlignment="1">
      <alignment horizontal="center" vertical="center"/>
    </xf>
    <xf numFmtId="3" fontId="6" fillId="5" borderId="9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right" vertical="center" wrapText="1"/>
    </xf>
    <xf numFmtId="0" fontId="0" fillId="6" borderId="4" xfId="0" applyFill="1" applyBorder="1" applyAlignment="1">
      <alignment horizontal="right" vertical="center" wrapText="1"/>
    </xf>
    <xf numFmtId="0" fontId="0" fillId="6" borderId="3" xfId="0" applyFill="1" applyBorder="1" applyAlignment="1">
      <alignment horizontal="right" vertical="center" wrapText="1"/>
    </xf>
    <xf numFmtId="0" fontId="10" fillId="7" borderId="11" xfId="5" applyFont="1" applyFill="1" applyBorder="1" applyAlignment="1">
      <alignment horizontal="right" vertical="center" wrapText="1"/>
    </xf>
    <xf numFmtId="0" fontId="10" fillId="7" borderId="2" xfId="5" applyFont="1" applyFill="1" applyBorder="1" applyAlignment="1">
      <alignment horizontal="right" vertical="center" wrapText="1"/>
    </xf>
    <xf numFmtId="3" fontId="10" fillId="7" borderId="2" xfId="5" applyNumberFormat="1" applyFont="1" applyFill="1" applyBorder="1" applyAlignment="1">
      <alignment horizontal="right" vertical="center" wrapText="1"/>
    </xf>
    <xf numFmtId="0" fontId="10" fillId="7" borderId="4" xfId="5" applyFont="1" applyFill="1" applyBorder="1" applyAlignment="1">
      <alignment horizontal="right" vertical="center" wrapText="1"/>
    </xf>
    <xf numFmtId="0" fontId="10" fillId="7" borderId="12" xfId="5" applyFont="1" applyFill="1" applyBorder="1" applyAlignment="1">
      <alignment horizontal="right" vertical="center" wrapText="1"/>
    </xf>
    <xf numFmtId="0" fontId="10" fillId="7" borderId="13" xfId="5" applyFont="1" applyFill="1" applyBorder="1" applyAlignment="1">
      <alignment horizontal="right" vertical="center" wrapText="1"/>
    </xf>
    <xf numFmtId="0" fontId="10" fillId="7" borderId="14" xfId="5" applyFont="1" applyFill="1" applyBorder="1" applyAlignment="1">
      <alignment horizontal="right" vertical="center" wrapText="1"/>
    </xf>
    <xf numFmtId="0" fontId="0" fillId="6" borderId="15" xfId="0" applyFill="1" applyBorder="1" applyAlignment="1">
      <alignment vertical="center"/>
    </xf>
    <xf numFmtId="0" fontId="10" fillId="7" borderId="16" xfId="0" applyFont="1" applyFill="1" applyBorder="1" applyAlignment="1">
      <alignment horizontal="right" vertical="center" wrapText="1"/>
    </xf>
    <xf numFmtId="0" fontId="10" fillId="7" borderId="17" xfId="0" applyFont="1" applyFill="1" applyBorder="1" applyAlignment="1">
      <alignment horizontal="right" vertical="center" wrapText="1"/>
    </xf>
    <xf numFmtId="0" fontId="10" fillId="7" borderId="9" xfId="5" applyFont="1" applyFill="1" applyBorder="1" applyAlignment="1">
      <alignment horizontal="right" vertical="center" wrapText="1"/>
    </xf>
    <xf numFmtId="3" fontId="10" fillId="7" borderId="9" xfId="5" applyNumberFormat="1" applyFont="1" applyFill="1" applyBorder="1" applyAlignment="1">
      <alignment horizontal="right" vertical="center" wrapText="1"/>
    </xf>
    <xf numFmtId="0" fontId="0" fillId="6" borderId="13" xfId="0" applyFill="1" applyBorder="1" applyAlignment="1">
      <alignment vertical="center"/>
    </xf>
    <xf numFmtId="0" fontId="0" fillId="6" borderId="12" xfId="0" applyFill="1" applyBorder="1" applyAlignment="1">
      <alignment horizontal="center" vertical="center"/>
    </xf>
    <xf numFmtId="0" fontId="10" fillId="7" borderId="14" xfId="5" applyFont="1" applyFill="1" applyBorder="1" applyAlignment="1">
      <alignment horizontal="center" vertical="center"/>
    </xf>
    <xf numFmtId="0" fontId="12" fillId="8" borderId="12" xfId="5" applyFont="1" applyFill="1" applyBorder="1" applyAlignment="1">
      <alignment horizontal="center" vertical="center"/>
    </xf>
    <xf numFmtId="0" fontId="10" fillId="7" borderId="18" xfId="5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5" applyFont="1" applyFill="1" applyBorder="1" applyAlignment="1">
      <alignment horizontal="right" vertical="center"/>
    </xf>
    <xf numFmtId="0" fontId="2" fillId="0" borderId="2" xfId="5" applyFont="1" applyFill="1" applyBorder="1" applyAlignment="1">
      <alignment vertical="center"/>
    </xf>
    <xf numFmtId="0" fontId="2" fillId="0" borderId="0" xfId="3" applyFont="1" applyFill="1" applyAlignment="1">
      <alignment horizontal="right" vertical="center"/>
    </xf>
    <xf numFmtId="0" fontId="2" fillId="0" borderId="0" xfId="5" applyFont="1" applyFill="1" applyAlignment="1">
      <alignment horizontal="left" vertical="center"/>
    </xf>
    <xf numFmtId="0" fontId="2" fillId="0" borderId="0" xfId="3" applyFont="1" applyFill="1" applyAlignment="1">
      <alignment vertical="center"/>
    </xf>
    <xf numFmtId="0" fontId="13" fillId="0" borderId="0" xfId="3" applyFont="1" applyFill="1" applyAlignment="1">
      <alignment horizontal="left" vertical="center"/>
    </xf>
    <xf numFmtId="0" fontId="14" fillId="0" borderId="0" xfId="5" applyFont="1" applyFill="1" applyAlignment="1">
      <alignment horizontal="left" vertical="center"/>
    </xf>
    <xf numFmtId="0" fontId="15" fillId="0" borderId="0" xfId="3" applyFont="1" applyFill="1" applyAlignment="1">
      <alignment horizontal="left" vertical="center"/>
    </xf>
  </cellXfs>
  <cellStyles count="6">
    <cellStyle name="F5" xfId="3" xr:uid="{0A3F9FB2-7FEF-4AE5-BE98-79994B32FA4D}"/>
    <cellStyle name="F6" xfId="5" xr:uid="{4EFD3977-A89D-46C8-ACD8-BA7A23ACBCEF}"/>
    <cellStyle name="F7" xfId="1" xr:uid="{00487BE5-D39C-44BB-9E91-357A3F44AEB8}"/>
    <cellStyle name="F7_T 1.10 &amp; F 1.5" xfId="4" xr:uid="{4FB21A3E-B3F8-46DB-A2D3-256BFB1199DF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1.3a - Net Generation of Electricity in Utah by Energy Source, 1960-2020</a:t>
            </a:r>
          </a:p>
        </c:rich>
      </c:tx>
      <c:layout>
        <c:manualLayout>
          <c:xMode val="edge"/>
          <c:yMode val="edge"/>
          <c:x val="0.13406206577119037"/>
          <c:y val="3.08482763184013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28646957150442"/>
          <c:y val="0.1091572376982289"/>
          <c:w val="0.84386207104312827"/>
          <c:h val="0.78632987053088954"/>
        </c:manualLayout>
      </c:layout>
      <c:areaChart>
        <c:grouping val="stacked"/>
        <c:varyColors val="0"/>
        <c:ser>
          <c:idx val="0"/>
          <c:order val="0"/>
          <c:tx>
            <c:strRef>
              <c:f>'T 1.5 &amp; F 1.3'!$B$6</c:f>
              <c:strCache>
                <c:ptCount val="1"/>
                <c:pt idx="0">
                  <c:v>Coal</c:v>
                </c:pt>
              </c:strCache>
            </c:strRef>
          </c:tx>
          <c:cat>
            <c:strRef>
              <c:f>'T 1.5 &amp; F 1.3'!$A$7:$A$67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2020*</c:v>
                </c:pt>
              </c:strCache>
            </c:strRef>
          </c:cat>
          <c:val>
            <c:numRef>
              <c:f>'T 1.5 &amp; F 1.3'!$B$7:$B$67</c:f>
              <c:numCache>
                <c:formatCode>#,##0</c:formatCode>
                <c:ptCount val="61"/>
                <c:pt idx="0">
                  <c:v>1130</c:v>
                </c:pt>
                <c:pt idx="1">
                  <c:v>1210</c:v>
                </c:pt>
                <c:pt idx="2">
                  <c:v>998</c:v>
                </c:pt>
                <c:pt idx="3">
                  <c:v>923</c:v>
                </c:pt>
                <c:pt idx="4">
                  <c:v>855</c:v>
                </c:pt>
                <c:pt idx="5">
                  <c:v>779</c:v>
                </c:pt>
                <c:pt idx="6">
                  <c:v>1001</c:v>
                </c:pt>
                <c:pt idx="7">
                  <c:v>909</c:v>
                </c:pt>
                <c:pt idx="8">
                  <c:v>931</c:v>
                </c:pt>
                <c:pt idx="9">
                  <c:v>806</c:v>
                </c:pt>
                <c:pt idx="10">
                  <c:v>948</c:v>
                </c:pt>
                <c:pt idx="11">
                  <c:v>894</c:v>
                </c:pt>
                <c:pt idx="12">
                  <c:v>1165</c:v>
                </c:pt>
                <c:pt idx="13">
                  <c:v>2007</c:v>
                </c:pt>
                <c:pt idx="14">
                  <c:v>2678</c:v>
                </c:pt>
                <c:pt idx="15">
                  <c:v>4366</c:v>
                </c:pt>
                <c:pt idx="16">
                  <c:v>2739</c:v>
                </c:pt>
                <c:pt idx="17">
                  <c:v>5533</c:v>
                </c:pt>
                <c:pt idx="18">
                  <c:v>7238</c:v>
                </c:pt>
                <c:pt idx="19">
                  <c:v>9408</c:v>
                </c:pt>
                <c:pt idx="20">
                  <c:v>10870</c:v>
                </c:pt>
                <c:pt idx="21">
                  <c:v>10869</c:v>
                </c:pt>
                <c:pt idx="22">
                  <c:v>10635</c:v>
                </c:pt>
                <c:pt idx="23">
                  <c:v>10921</c:v>
                </c:pt>
                <c:pt idx="24">
                  <c:v>12321</c:v>
                </c:pt>
                <c:pt idx="25">
                  <c:v>14229</c:v>
                </c:pt>
                <c:pt idx="26">
                  <c:v>15155</c:v>
                </c:pt>
                <c:pt idx="27">
                  <c:v>25221</c:v>
                </c:pt>
                <c:pt idx="28">
                  <c:v>28806</c:v>
                </c:pt>
                <c:pt idx="29">
                  <c:v>29676</c:v>
                </c:pt>
                <c:pt idx="30">
                  <c:v>31522.925999999999</c:v>
                </c:pt>
                <c:pt idx="31">
                  <c:v>28887.599999999999</c:v>
                </c:pt>
                <c:pt idx="32">
                  <c:v>31552.99</c:v>
                </c:pt>
                <c:pt idx="33">
                  <c:v>32125.793000000001</c:v>
                </c:pt>
                <c:pt idx="34">
                  <c:v>33130.663999999997</c:v>
                </c:pt>
                <c:pt idx="35">
                  <c:v>30611.062999999998</c:v>
                </c:pt>
                <c:pt idx="36">
                  <c:v>31100.841</c:v>
                </c:pt>
                <c:pt idx="37">
                  <c:v>32544.003000000001</c:v>
                </c:pt>
                <c:pt idx="38">
                  <c:v>33587.673999999999</c:v>
                </c:pt>
                <c:pt idx="39">
                  <c:v>34533.781000000003</c:v>
                </c:pt>
                <c:pt idx="40">
                  <c:v>34491.423999999999</c:v>
                </c:pt>
                <c:pt idx="41">
                  <c:v>33679.307999999997</c:v>
                </c:pt>
                <c:pt idx="42">
                  <c:v>34487.722999999998</c:v>
                </c:pt>
                <c:pt idx="43">
                  <c:v>35978.648000000001</c:v>
                </c:pt>
                <c:pt idx="44">
                  <c:v>36617.853999999999</c:v>
                </c:pt>
                <c:pt idx="45">
                  <c:v>35970.404999999999</c:v>
                </c:pt>
                <c:pt idx="46">
                  <c:v>36855.550000000003</c:v>
                </c:pt>
                <c:pt idx="47">
                  <c:v>37170.794000000002</c:v>
                </c:pt>
                <c:pt idx="48">
                  <c:v>38020.366999999998</c:v>
                </c:pt>
                <c:pt idx="49">
                  <c:v>35526.125999999997</c:v>
                </c:pt>
                <c:pt idx="50">
                  <c:v>34057.264999999999</c:v>
                </c:pt>
                <c:pt idx="51">
                  <c:v>33137.663260000001</c:v>
                </c:pt>
                <c:pt idx="52">
                  <c:v>30799.119999999999</c:v>
                </c:pt>
                <c:pt idx="53">
                  <c:v>34284.956819999999</c:v>
                </c:pt>
                <c:pt idx="54">
                  <c:v>33376.687680000003</c:v>
                </c:pt>
                <c:pt idx="55">
                  <c:v>31656.489000000001</c:v>
                </c:pt>
                <c:pt idx="56">
                  <c:v>25939.442999999999</c:v>
                </c:pt>
                <c:pt idx="57">
                  <c:v>26389.566999999999</c:v>
                </c:pt>
                <c:pt idx="58">
                  <c:v>25912.473999999998</c:v>
                </c:pt>
                <c:pt idx="59">
                  <c:v>25241.026000000002</c:v>
                </c:pt>
                <c:pt idx="60">
                  <c:v>22806.204999999998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F-417C-92B5-9F77C7EA8025}"/>
            </c:ext>
          </c:extLst>
        </c:ser>
        <c:ser>
          <c:idx val="1"/>
          <c:order val="1"/>
          <c:tx>
            <c:strRef>
              <c:f>'T 1.5 &amp; F 1.3'!$C$6</c:f>
              <c:strCache>
                <c:ptCount val="1"/>
                <c:pt idx="0">
                  <c:v>Petroleum</c:v>
                </c:pt>
              </c:strCache>
            </c:strRef>
          </c:tx>
          <c:cat>
            <c:strRef>
              <c:f>'T 1.5 &amp; F 1.3'!$A$7:$A$67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2020*</c:v>
                </c:pt>
              </c:strCache>
            </c:strRef>
          </c:cat>
          <c:val>
            <c:numRef>
              <c:f>'T 1.5 &amp; F 1.3'!$C$7:$C$67</c:f>
              <c:numCache>
                <c:formatCode>#,##0</c:formatCode>
                <c:ptCount val="61"/>
                <c:pt idx="0">
                  <c:v>1314</c:v>
                </c:pt>
                <c:pt idx="1">
                  <c:v>1236</c:v>
                </c:pt>
                <c:pt idx="2">
                  <c:v>934</c:v>
                </c:pt>
                <c:pt idx="3">
                  <c:v>876</c:v>
                </c:pt>
                <c:pt idx="4">
                  <c:v>824</c:v>
                </c:pt>
                <c:pt idx="5">
                  <c:v>866</c:v>
                </c:pt>
                <c:pt idx="6">
                  <c:v>765</c:v>
                </c:pt>
                <c:pt idx="7">
                  <c:v>748</c:v>
                </c:pt>
                <c:pt idx="8">
                  <c:v>758</c:v>
                </c:pt>
                <c:pt idx="9">
                  <c:v>872</c:v>
                </c:pt>
                <c:pt idx="10">
                  <c:v>956</c:v>
                </c:pt>
                <c:pt idx="11">
                  <c:v>905</c:v>
                </c:pt>
                <c:pt idx="12">
                  <c:v>657</c:v>
                </c:pt>
                <c:pt idx="13">
                  <c:v>146</c:v>
                </c:pt>
                <c:pt idx="14">
                  <c:v>69</c:v>
                </c:pt>
                <c:pt idx="15">
                  <c:v>82</c:v>
                </c:pt>
                <c:pt idx="16">
                  <c:v>32</c:v>
                </c:pt>
                <c:pt idx="17">
                  <c:v>116</c:v>
                </c:pt>
                <c:pt idx="18">
                  <c:v>90</c:v>
                </c:pt>
                <c:pt idx="19">
                  <c:v>122</c:v>
                </c:pt>
                <c:pt idx="20">
                  <c:v>63</c:v>
                </c:pt>
                <c:pt idx="21">
                  <c:v>40</c:v>
                </c:pt>
                <c:pt idx="22">
                  <c:v>29</c:v>
                </c:pt>
                <c:pt idx="23">
                  <c:v>40</c:v>
                </c:pt>
                <c:pt idx="24">
                  <c:v>30</c:v>
                </c:pt>
                <c:pt idx="25">
                  <c:v>40</c:v>
                </c:pt>
                <c:pt idx="26">
                  <c:v>74</c:v>
                </c:pt>
                <c:pt idx="27">
                  <c:v>92</c:v>
                </c:pt>
                <c:pt idx="28">
                  <c:v>59</c:v>
                </c:pt>
                <c:pt idx="29">
                  <c:v>48</c:v>
                </c:pt>
                <c:pt idx="30">
                  <c:v>51.851999999999997</c:v>
                </c:pt>
                <c:pt idx="31">
                  <c:v>51.314</c:v>
                </c:pt>
                <c:pt idx="32">
                  <c:v>33.634999999999998</c:v>
                </c:pt>
                <c:pt idx="33">
                  <c:v>36.585999999999999</c:v>
                </c:pt>
                <c:pt idx="34">
                  <c:v>33.1</c:v>
                </c:pt>
                <c:pt idx="35">
                  <c:v>35.933999999999997</c:v>
                </c:pt>
                <c:pt idx="36">
                  <c:v>47.42</c:v>
                </c:pt>
                <c:pt idx="37">
                  <c:v>46.947000000000003</c:v>
                </c:pt>
                <c:pt idx="38">
                  <c:v>34.948</c:v>
                </c:pt>
                <c:pt idx="39">
                  <c:v>30.664000000000001</c:v>
                </c:pt>
                <c:pt idx="40">
                  <c:v>57.970999999999997</c:v>
                </c:pt>
                <c:pt idx="41">
                  <c:v>57.576000000000001</c:v>
                </c:pt>
                <c:pt idx="42">
                  <c:v>53.518999999999998</c:v>
                </c:pt>
                <c:pt idx="43">
                  <c:v>32.866</c:v>
                </c:pt>
                <c:pt idx="44">
                  <c:v>32.600999999999999</c:v>
                </c:pt>
                <c:pt idx="45">
                  <c:v>40.908999999999999</c:v>
                </c:pt>
                <c:pt idx="46">
                  <c:v>62.125999999999998</c:v>
                </c:pt>
                <c:pt idx="47">
                  <c:v>39.146999999999998</c:v>
                </c:pt>
                <c:pt idx="48">
                  <c:v>43.612000000000002</c:v>
                </c:pt>
                <c:pt idx="49">
                  <c:v>36.057000000000002</c:v>
                </c:pt>
                <c:pt idx="50">
                  <c:v>50.356999999999999</c:v>
                </c:pt>
                <c:pt idx="51">
                  <c:v>53.949160000000006</c:v>
                </c:pt>
                <c:pt idx="52">
                  <c:v>39.786999999999999</c:v>
                </c:pt>
                <c:pt idx="53">
                  <c:v>26.00103</c:v>
                </c:pt>
                <c:pt idx="54">
                  <c:v>24.317599999999999</c:v>
                </c:pt>
                <c:pt idx="55">
                  <c:v>19.731999999999999</c:v>
                </c:pt>
                <c:pt idx="56">
                  <c:v>31.552</c:v>
                </c:pt>
                <c:pt idx="57">
                  <c:v>38.412999999999997</c:v>
                </c:pt>
                <c:pt idx="58">
                  <c:v>36.573999999999998</c:v>
                </c:pt>
                <c:pt idx="59">
                  <c:v>39.777000000000001</c:v>
                </c:pt>
                <c:pt idx="60">
                  <c:v>39.262999999999998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F-417C-92B5-9F77C7EA8025}"/>
            </c:ext>
          </c:extLst>
        </c:ser>
        <c:ser>
          <c:idx val="2"/>
          <c:order val="2"/>
          <c:tx>
            <c:v>Natural Gas</c:v>
          </c:tx>
          <c:cat>
            <c:strRef>
              <c:f>'T 1.5 &amp; F 1.3'!$A$7:$A$67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2020*</c:v>
                </c:pt>
              </c:strCache>
            </c:strRef>
          </c:cat>
          <c:val>
            <c:numRef>
              <c:f>'T 1.5 &amp; F 1.3'!$D$7:$D$67</c:f>
              <c:numCache>
                <c:formatCode>#,##0</c:formatCode>
                <c:ptCount val="61"/>
                <c:pt idx="0">
                  <c:v>290</c:v>
                </c:pt>
                <c:pt idx="1">
                  <c:v>374</c:v>
                </c:pt>
                <c:pt idx="2">
                  <c:v>433</c:v>
                </c:pt>
                <c:pt idx="3">
                  <c:v>413</c:v>
                </c:pt>
                <c:pt idx="4">
                  <c:v>324</c:v>
                </c:pt>
                <c:pt idx="5">
                  <c:v>392</c:v>
                </c:pt>
                <c:pt idx="6">
                  <c:v>700</c:v>
                </c:pt>
                <c:pt idx="7">
                  <c:v>611</c:v>
                </c:pt>
                <c:pt idx="8">
                  <c:v>444</c:v>
                </c:pt>
                <c:pt idx="9">
                  <c:v>287</c:v>
                </c:pt>
                <c:pt idx="10">
                  <c:v>307</c:v>
                </c:pt>
                <c:pt idx="11">
                  <c:v>287</c:v>
                </c:pt>
                <c:pt idx="12">
                  <c:v>320</c:v>
                </c:pt>
                <c:pt idx="13">
                  <c:v>342</c:v>
                </c:pt>
                <c:pt idx="14">
                  <c:v>312</c:v>
                </c:pt>
                <c:pt idx="15">
                  <c:v>283</c:v>
                </c:pt>
                <c:pt idx="16">
                  <c:v>183</c:v>
                </c:pt>
                <c:pt idx="17">
                  <c:v>421</c:v>
                </c:pt>
                <c:pt idx="18">
                  <c:v>565</c:v>
                </c:pt>
                <c:pt idx="19">
                  <c:v>458</c:v>
                </c:pt>
                <c:pt idx="20">
                  <c:v>358</c:v>
                </c:pt>
                <c:pt idx="21">
                  <c:v>230</c:v>
                </c:pt>
                <c:pt idx="22">
                  <c:v>203</c:v>
                </c:pt>
                <c:pt idx="23">
                  <c:v>69</c:v>
                </c:pt>
                <c:pt idx="24">
                  <c:v>8</c:v>
                </c:pt>
                <c:pt idx="25">
                  <c:v>14</c:v>
                </c:pt>
                <c:pt idx="26">
                  <c:v>6</c:v>
                </c:pt>
                <c:pt idx="27">
                  <c:v>13</c:v>
                </c:pt>
                <c:pt idx="28">
                  <c:v>5</c:v>
                </c:pt>
                <c:pt idx="29">
                  <c:v>37</c:v>
                </c:pt>
                <c:pt idx="30">
                  <c:v>146.488</c:v>
                </c:pt>
                <c:pt idx="31">
                  <c:v>549.98400000000004</c:v>
                </c:pt>
                <c:pt idx="32">
                  <c:v>631.43499999999995</c:v>
                </c:pt>
                <c:pt idx="33">
                  <c:v>606.09900000000005</c:v>
                </c:pt>
                <c:pt idx="34">
                  <c:v>807.25900000000001</c:v>
                </c:pt>
                <c:pt idx="35">
                  <c:v>791.21199999999999</c:v>
                </c:pt>
                <c:pt idx="36">
                  <c:v>323.91399999999999</c:v>
                </c:pt>
                <c:pt idx="37">
                  <c:v>327.56599999999997</c:v>
                </c:pt>
                <c:pt idx="38">
                  <c:v>528.25699999999995</c:v>
                </c:pt>
                <c:pt idx="39">
                  <c:v>610.05700000000002</c:v>
                </c:pt>
                <c:pt idx="40">
                  <c:v>890.22799999999995</c:v>
                </c:pt>
                <c:pt idx="41">
                  <c:v>1446.077</c:v>
                </c:pt>
                <c:pt idx="42">
                  <c:v>1380.181</c:v>
                </c:pt>
                <c:pt idx="43">
                  <c:v>1383.107</c:v>
                </c:pt>
                <c:pt idx="44">
                  <c:v>909.85</c:v>
                </c:pt>
                <c:pt idx="45">
                  <c:v>1177.501</c:v>
                </c:pt>
                <c:pt idx="46">
                  <c:v>3388.55</c:v>
                </c:pt>
                <c:pt idx="47">
                  <c:v>7424.2179999999998</c:v>
                </c:pt>
                <c:pt idx="48">
                  <c:v>7366.3069999999998</c:v>
                </c:pt>
                <c:pt idx="49">
                  <c:v>6444.0420000000004</c:v>
                </c:pt>
                <c:pt idx="50">
                  <c:v>6455.3959999999997</c:v>
                </c:pt>
                <c:pt idx="51">
                  <c:v>5256.0463499999996</c:v>
                </c:pt>
                <c:pt idx="52">
                  <c:v>6579.6040000000003</c:v>
                </c:pt>
                <c:pt idx="53">
                  <c:v>6606.4228800000001</c:v>
                </c:pt>
                <c:pt idx="54">
                  <c:v>8376.4200400000009</c:v>
                </c:pt>
                <c:pt idx="55">
                  <c:v>8217.6650000000009</c:v>
                </c:pt>
                <c:pt idx="56">
                  <c:v>8691.32</c:v>
                </c:pt>
                <c:pt idx="57">
                  <c:v>5870.8519999999999</c:v>
                </c:pt>
                <c:pt idx="58">
                  <c:v>8724.1190000000006</c:v>
                </c:pt>
                <c:pt idx="59">
                  <c:v>9369.3520000000008</c:v>
                </c:pt>
                <c:pt idx="60">
                  <c:v>9425.2720000000008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0F-417C-92B5-9F77C7EA8025}"/>
            </c:ext>
          </c:extLst>
        </c:ser>
        <c:ser>
          <c:idx val="4"/>
          <c:order val="3"/>
          <c:tx>
            <c:v>Hydroelectric</c:v>
          </c:tx>
          <c:cat>
            <c:strRef>
              <c:f>'T 1.5 &amp; F 1.3'!$A$7:$A$67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2020*</c:v>
                </c:pt>
              </c:strCache>
            </c:strRef>
          </c:cat>
          <c:val>
            <c:numRef>
              <c:f>'T 1.5 &amp; F 1.3'!$G$7:$G$67</c:f>
              <c:numCache>
                <c:formatCode>#,##0</c:formatCode>
                <c:ptCount val="61"/>
                <c:pt idx="0">
                  <c:v>304.15899999999999</c:v>
                </c:pt>
                <c:pt idx="1">
                  <c:v>230.69900000000001</c:v>
                </c:pt>
                <c:pt idx="2">
                  <c:v>390.69499999999999</c:v>
                </c:pt>
                <c:pt idx="3">
                  <c:v>349.93599999999998</c:v>
                </c:pt>
                <c:pt idx="4">
                  <c:v>761.99</c:v>
                </c:pt>
                <c:pt idx="5">
                  <c:v>910.13900000000001</c:v>
                </c:pt>
                <c:pt idx="6">
                  <c:v>787.68100000000004</c:v>
                </c:pt>
                <c:pt idx="7">
                  <c:v>1071.135</c:v>
                </c:pt>
                <c:pt idx="8">
                  <c:v>1014.018</c:v>
                </c:pt>
                <c:pt idx="9">
                  <c:v>1114.3579999999999</c:v>
                </c:pt>
                <c:pt idx="10">
                  <c:v>737.97699999999998</c:v>
                </c:pt>
                <c:pt idx="11">
                  <c:v>981.16399999999999</c:v>
                </c:pt>
                <c:pt idx="12">
                  <c:v>1220.0170000000001</c:v>
                </c:pt>
                <c:pt idx="13">
                  <c:v>1110.5139999999999</c:v>
                </c:pt>
                <c:pt idx="14">
                  <c:v>941.17200000000003</c:v>
                </c:pt>
                <c:pt idx="15">
                  <c:v>1074.489</c:v>
                </c:pt>
                <c:pt idx="16">
                  <c:v>1129.586</c:v>
                </c:pt>
                <c:pt idx="17">
                  <c:v>756.83500000000004</c:v>
                </c:pt>
                <c:pt idx="18">
                  <c:v>733.60699999999997</c:v>
                </c:pt>
                <c:pt idx="19">
                  <c:v>801.952</c:v>
                </c:pt>
                <c:pt idx="20">
                  <c:v>821.46699999999998</c:v>
                </c:pt>
                <c:pt idx="21">
                  <c:v>623.00300000000004</c:v>
                </c:pt>
                <c:pt idx="22">
                  <c:v>1024.4559999999999</c:v>
                </c:pt>
                <c:pt idx="23">
                  <c:v>1393.787</c:v>
                </c:pt>
                <c:pt idx="24">
                  <c:v>1390.72</c:v>
                </c:pt>
                <c:pt idx="25">
                  <c:v>1019.005</c:v>
                </c:pt>
                <c:pt idx="26">
                  <c:v>1412.579</c:v>
                </c:pt>
                <c:pt idx="27">
                  <c:v>856.06799999999998</c:v>
                </c:pt>
                <c:pt idx="28">
                  <c:v>593.10799999999995</c:v>
                </c:pt>
                <c:pt idx="29">
                  <c:v>561.67499999999995</c:v>
                </c:pt>
                <c:pt idx="30">
                  <c:v>508.44299999999998</c:v>
                </c:pt>
                <c:pt idx="31">
                  <c:v>626.96500000000003</c:v>
                </c:pt>
                <c:pt idx="32">
                  <c:v>602.38400000000001</c:v>
                </c:pt>
                <c:pt idx="33">
                  <c:v>860.01900000000001</c:v>
                </c:pt>
                <c:pt idx="34">
                  <c:v>750.43799999999999</c:v>
                </c:pt>
                <c:pt idx="35">
                  <c:v>968.74300000000005</c:v>
                </c:pt>
                <c:pt idx="36">
                  <c:v>1048.9570000000001</c:v>
                </c:pt>
                <c:pt idx="37">
                  <c:v>1344.1610000000001</c:v>
                </c:pt>
                <c:pt idx="38">
                  <c:v>1314.711</c:v>
                </c:pt>
                <c:pt idx="39">
                  <c:v>1255.1420000000001</c:v>
                </c:pt>
                <c:pt idx="40">
                  <c:v>746.125</c:v>
                </c:pt>
                <c:pt idx="41">
                  <c:v>508.40499999999997</c:v>
                </c:pt>
                <c:pt idx="42">
                  <c:v>457.73200000000003</c:v>
                </c:pt>
                <c:pt idx="43">
                  <c:v>421.339</c:v>
                </c:pt>
                <c:pt idx="44">
                  <c:v>449.84800000000001</c:v>
                </c:pt>
                <c:pt idx="45">
                  <c:v>784.46299999999997</c:v>
                </c:pt>
                <c:pt idx="46">
                  <c:v>746.78300000000002</c:v>
                </c:pt>
                <c:pt idx="47">
                  <c:v>538.78200000000004</c:v>
                </c:pt>
                <c:pt idx="48">
                  <c:v>668.08399999999995</c:v>
                </c:pt>
                <c:pt idx="49">
                  <c:v>835.25699999999995</c:v>
                </c:pt>
                <c:pt idx="50">
                  <c:v>695.51199999999994</c:v>
                </c:pt>
                <c:pt idx="51">
                  <c:v>1230.165</c:v>
                </c:pt>
                <c:pt idx="52">
                  <c:v>747.78599999999994</c:v>
                </c:pt>
                <c:pt idx="53">
                  <c:v>504.99599999999998</c:v>
                </c:pt>
                <c:pt idx="54">
                  <c:v>632.82299999999998</c:v>
                </c:pt>
                <c:pt idx="55">
                  <c:v>768.77300000000002</c:v>
                </c:pt>
                <c:pt idx="56">
                  <c:v>759.54200000000003</c:v>
                </c:pt>
                <c:pt idx="57">
                  <c:v>1293.7149999999999</c:v>
                </c:pt>
                <c:pt idx="58">
                  <c:v>927.09699999999998</c:v>
                </c:pt>
                <c:pt idx="59">
                  <c:v>875.11099999999999</c:v>
                </c:pt>
                <c:pt idx="60">
                  <c:v>977.39400000000001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0F-417C-92B5-9F77C7EA8025}"/>
            </c:ext>
          </c:extLst>
        </c:ser>
        <c:ser>
          <c:idx val="5"/>
          <c:order val="4"/>
          <c:tx>
            <c:v>Geothermal</c:v>
          </c:tx>
          <c:cat>
            <c:strRef>
              <c:f>'T 1.5 &amp; F 1.3'!$A$7:$A$67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2020*</c:v>
                </c:pt>
              </c:strCache>
            </c:strRef>
          </c:cat>
          <c:val>
            <c:numRef>
              <c:f>'T 1.5 &amp; F 1.3'!$H$7:$H$67</c:f>
              <c:numCache>
                <c:formatCode>#,##0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38.299999999999997</c:v>
                </c:pt>
                <c:pt idx="25">
                  <c:v>109.515</c:v>
                </c:pt>
                <c:pt idx="26">
                  <c:v>171.60499999999999</c:v>
                </c:pt>
                <c:pt idx="27">
                  <c:v>163.876</c:v>
                </c:pt>
                <c:pt idx="28">
                  <c:v>174.22499999999999</c:v>
                </c:pt>
                <c:pt idx="29">
                  <c:v>173.15299999999999</c:v>
                </c:pt>
                <c:pt idx="30">
                  <c:v>151.82499999999999</c:v>
                </c:pt>
                <c:pt idx="31">
                  <c:v>186.24100000000001</c:v>
                </c:pt>
                <c:pt idx="32">
                  <c:v>233.393</c:v>
                </c:pt>
                <c:pt idx="33">
                  <c:v>186.875</c:v>
                </c:pt>
                <c:pt idx="34">
                  <c:v>232.631</c:v>
                </c:pt>
                <c:pt idx="35">
                  <c:v>168.16399999999999</c:v>
                </c:pt>
                <c:pt idx="36">
                  <c:v>223.31100000000001</c:v>
                </c:pt>
                <c:pt idx="37">
                  <c:v>203.17500000000001</c:v>
                </c:pt>
                <c:pt idx="38">
                  <c:v>194.55699999999999</c:v>
                </c:pt>
                <c:pt idx="39">
                  <c:v>185.92599999999999</c:v>
                </c:pt>
                <c:pt idx="40">
                  <c:v>186.46099999999998</c:v>
                </c:pt>
                <c:pt idx="41">
                  <c:v>185.98899999999998</c:v>
                </c:pt>
                <c:pt idx="42">
                  <c:v>247.33200000000002</c:v>
                </c:pt>
                <c:pt idx="43">
                  <c:v>198.465</c:v>
                </c:pt>
                <c:pt idx="44">
                  <c:v>194.876</c:v>
                </c:pt>
                <c:pt idx="45">
                  <c:v>184.80199999999999</c:v>
                </c:pt>
                <c:pt idx="46">
                  <c:v>190.608</c:v>
                </c:pt>
                <c:pt idx="47">
                  <c:v>163.92500000000001</c:v>
                </c:pt>
                <c:pt idx="48">
                  <c:v>254.27699999999999</c:v>
                </c:pt>
                <c:pt idx="49">
                  <c:v>279.12099999999998</c:v>
                </c:pt>
                <c:pt idx="50">
                  <c:v>276.94900000000001</c:v>
                </c:pt>
                <c:pt idx="51">
                  <c:v>330.18799999999999</c:v>
                </c:pt>
                <c:pt idx="52">
                  <c:v>334.63799999999998</c:v>
                </c:pt>
                <c:pt idx="53">
                  <c:v>318.90800000000002</c:v>
                </c:pt>
                <c:pt idx="54">
                  <c:v>521.58199999999999</c:v>
                </c:pt>
                <c:pt idx="55">
                  <c:v>429.517</c:v>
                </c:pt>
                <c:pt idx="56">
                  <c:v>485.09399999999999</c:v>
                </c:pt>
                <c:pt idx="57">
                  <c:v>480.928</c:v>
                </c:pt>
                <c:pt idx="58">
                  <c:v>445.73700000000002</c:v>
                </c:pt>
                <c:pt idx="59">
                  <c:v>310.31400000000002</c:v>
                </c:pt>
                <c:pt idx="60">
                  <c:v>354.30499999999995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0F-417C-92B5-9F77C7EA8025}"/>
            </c:ext>
          </c:extLst>
        </c:ser>
        <c:ser>
          <c:idx val="6"/>
          <c:order val="5"/>
          <c:tx>
            <c:strRef>
              <c:f>'T 1.5 &amp; F 1.3'!$M$6</c:f>
              <c:strCache>
                <c:ptCount val="1"/>
                <c:pt idx="0">
                  <c:v>Wind</c:v>
                </c:pt>
              </c:strCache>
            </c:strRef>
          </c:tx>
          <c:spPr>
            <a:ln w="25400">
              <a:noFill/>
            </a:ln>
          </c:spPr>
          <c:cat>
            <c:strRef>
              <c:f>'T 1.5 &amp; F 1.3'!$A$7:$A$67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2020*</c:v>
                </c:pt>
              </c:strCache>
            </c:strRef>
          </c:cat>
          <c:val>
            <c:numRef>
              <c:f>'T 1.5 &amp; F 1.3'!$M$7:$M$67</c:f>
              <c:numCache>
                <c:formatCode>#,##0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23.9</c:v>
                </c:pt>
                <c:pt idx="49">
                  <c:v>159.53700000000001</c:v>
                </c:pt>
                <c:pt idx="50">
                  <c:v>447.68</c:v>
                </c:pt>
                <c:pt idx="51">
                  <c:v>572.79</c:v>
                </c:pt>
                <c:pt idx="52">
                  <c:v>703.91099999999994</c:v>
                </c:pt>
                <c:pt idx="53">
                  <c:v>539.80600000000004</c:v>
                </c:pt>
                <c:pt idx="54">
                  <c:v>659.95100000000002</c:v>
                </c:pt>
                <c:pt idx="55">
                  <c:v>625.91700000000003</c:v>
                </c:pt>
                <c:pt idx="56">
                  <c:v>822.28200000000004</c:v>
                </c:pt>
                <c:pt idx="57">
                  <c:v>858.25199999999995</c:v>
                </c:pt>
                <c:pt idx="58">
                  <c:v>794.55499999999995</c:v>
                </c:pt>
                <c:pt idx="59">
                  <c:v>818.68399999999997</c:v>
                </c:pt>
                <c:pt idx="60">
                  <c:v>788.01299999999992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0F-417C-92B5-9F77C7EA8025}"/>
            </c:ext>
          </c:extLst>
        </c:ser>
        <c:ser>
          <c:idx val="7"/>
          <c:order val="6"/>
          <c:tx>
            <c:strRef>
              <c:f>'T 1.5 &amp; F 1.3'!$L$6</c:f>
              <c:strCache>
                <c:ptCount val="1"/>
                <c:pt idx="0">
                  <c:v>Solar</c:v>
                </c:pt>
              </c:strCache>
            </c:strRef>
          </c:tx>
          <c:spPr>
            <a:ln w="25400">
              <a:noFill/>
            </a:ln>
          </c:spPr>
          <c:cat>
            <c:strRef>
              <c:f>'T 1.5 &amp; F 1.3'!$A$7:$A$67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2020*</c:v>
                </c:pt>
              </c:strCache>
            </c:strRef>
          </c:cat>
          <c:val>
            <c:numRef>
              <c:f>'T 1.5 &amp; F 1.3'!$L$7:$L$67</c:f>
              <c:numCache>
                <c:formatCode>#,##0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1.619</c:v>
                </c:pt>
                <c:pt idx="53">
                  <c:v>2.1</c:v>
                </c:pt>
                <c:pt idx="54">
                  <c:v>2.2349999999999999</c:v>
                </c:pt>
                <c:pt idx="55">
                  <c:v>31.859000000000002</c:v>
                </c:pt>
                <c:pt idx="56">
                  <c:v>1053.6610000000001</c:v>
                </c:pt>
                <c:pt idx="57">
                  <c:v>2211.105</c:v>
                </c:pt>
                <c:pt idx="58">
                  <c:v>2223.7060000000001</c:v>
                </c:pt>
                <c:pt idx="59">
                  <c:v>2186.424</c:v>
                </c:pt>
                <c:pt idx="60">
                  <c:v>2378.88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0F-417C-92B5-9F77C7EA8025}"/>
            </c:ext>
          </c:extLst>
        </c:ser>
        <c:ser>
          <c:idx val="3"/>
          <c:order val="7"/>
          <c:tx>
            <c:v>Other</c:v>
          </c:tx>
          <c:cat>
            <c:strRef>
              <c:f>'T 1.5 &amp; F 1.3'!$A$7:$A$67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2020*</c:v>
                </c:pt>
              </c:strCache>
            </c:strRef>
          </c:cat>
          <c:val>
            <c:numRef>
              <c:f>'T 1.5 &amp; F 1.3'!$Z$7:$Z$67</c:f>
              <c:numCache>
                <c:formatCode>#,##0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182.005</c:v>
                </c:pt>
                <c:pt idx="31">
                  <c:v>203.80199999999999</c:v>
                </c:pt>
                <c:pt idx="32">
                  <c:v>230.32599999999999</c:v>
                </c:pt>
                <c:pt idx="33">
                  <c:v>281.45699999999999</c:v>
                </c:pt>
                <c:pt idx="34">
                  <c:v>280.56900000000002</c:v>
                </c:pt>
                <c:pt idx="35">
                  <c:v>260.69400000000002</c:v>
                </c:pt>
                <c:pt idx="36">
                  <c:v>238.81700000000001</c:v>
                </c:pt>
                <c:pt idx="37">
                  <c:v>281.017</c:v>
                </c:pt>
                <c:pt idx="38">
                  <c:v>284.78300000000002</c:v>
                </c:pt>
                <c:pt idx="39">
                  <c:v>199.45400000000001</c:v>
                </c:pt>
                <c:pt idx="40">
                  <c:v>266.96700000000004</c:v>
                </c:pt>
                <c:pt idx="41">
                  <c:v>9.6419999999999995</c:v>
                </c:pt>
                <c:pt idx="42">
                  <c:v>11.196999999999999</c:v>
                </c:pt>
                <c:pt idx="43">
                  <c:v>9.2409999999999997</c:v>
                </c:pt>
                <c:pt idx="44">
                  <c:v>6.9470000000000001</c:v>
                </c:pt>
                <c:pt idx="45">
                  <c:v>7.05</c:v>
                </c:pt>
                <c:pt idx="46">
                  <c:v>19.706000000000003</c:v>
                </c:pt>
                <c:pt idx="47">
                  <c:v>35.709000000000003</c:v>
                </c:pt>
                <c:pt idx="48">
                  <c:v>202.21600000000001</c:v>
                </c:pt>
                <c:pt idx="49">
                  <c:v>262.80500000000001</c:v>
                </c:pt>
                <c:pt idx="50">
                  <c:v>266.19600000000003</c:v>
                </c:pt>
                <c:pt idx="51">
                  <c:v>255.34825000000001</c:v>
                </c:pt>
                <c:pt idx="52">
                  <c:v>196.49500000000003</c:v>
                </c:pt>
                <c:pt idx="53">
                  <c:v>233.56011000000001</c:v>
                </c:pt>
                <c:pt idx="54">
                  <c:v>190.50955999999999</c:v>
                </c:pt>
                <c:pt idx="55">
                  <c:v>199.167</c:v>
                </c:pt>
                <c:pt idx="56">
                  <c:v>351.03399999999999</c:v>
                </c:pt>
                <c:pt idx="57">
                  <c:v>269.04399999999998</c:v>
                </c:pt>
                <c:pt idx="58">
                  <c:v>311.16200000000003</c:v>
                </c:pt>
                <c:pt idx="59">
                  <c:v>276.34499999999997</c:v>
                </c:pt>
                <c:pt idx="60">
                  <c:v>212.166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0F-417C-92B5-9F77C7EA8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799552"/>
        <c:axId val="177801088"/>
      </c:areaChart>
      <c:catAx>
        <c:axId val="17779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78010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77801088"/>
        <c:scaling>
          <c:orientation val="minMax"/>
          <c:max val="47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Gigawatthours</a:t>
                </a:r>
              </a:p>
            </c:rich>
          </c:tx>
          <c:layout>
            <c:manualLayout>
              <c:xMode val="edge"/>
              <c:yMode val="edge"/>
              <c:x val="5.5537605862394888E-3"/>
              <c:y val="0.37017997750281217"/>
            </c:manualLayout>
          </c:layout>
          <c:overlay val="0"/>
        </c:title>
        <c:numFmt formatCode="#,##0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7799552"/>
        <c:crosses val="autoZero"/>
        <c:crossBetween val="midCat"/>
        <c:majorUnit val="10000"/>
        <c:minorUnit val="5000"/>
      </c:valAx>
    </c:plotArea>
    <c:legend>
      <c:legendPos val="b"/>
      <c:layout>
        <c:manualLayout>
          <c:xMode val="edge"/>
          <c:yMode val="edge"/>
          <c:x val="0.16011309561914516"/>
          <c:y val="0.13724762345883235"/>
          <c:w val="0.53871070994174508"/>
          <c:h val="6.169665809768643E-2"/>
        </c:manualLayout>
      </c:layout>
      <c:overlay val="0"/>
    </c:legend>
    <c:plotVisOnly val="1"/>
    <c:dispBlanksAs val="zero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90500" h="38100"/>
    </a:sp3d>
  </c:sp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1.3b - Net Generation of Electricity in Utah by Energy Source, 1960-2020</a:t>
            </a:r>
          </a:p>
        </c:rich>
      </c:tx>
      <c:layout>
        <c:manualLayout>
          <c:xMode val="edge"/>
          <c:yMode val="edge"/>
          <c:x val="0.14703027975161642"/>
          <c:y val="3.53535353535353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91396197426542"/>
          <c:y val="0.12878819638818947"/>
          <c:w val="0.83507272972992197"/>
          <c:h val="0.78447832482478153"/>
        </c:manualLayout>
      </c:layout>
      <c:lineChart>
        <c:grouping val="standard"/>
        <c:varyColors val="0"/>
        <c:ser>
          <c:idx val="0"/>
          <c:order val="0"/>
          <c:tx>
            <c:strRef>
              <c:f>'T 1.5 &amp; F 1.3'!$Q$5</c:f>
              <c:strCache>
                <c:ptCount val="1"/>
                <c:pt idx="0">
                  <c:v>Percent Coal</c:v>
                </c:pt>
              </c:strCache>
            </c:strRef>
          </c:tx>
          <c:marker>
            <c:symbol val="none"/>
          </c:marker>
          <c:cat>
            <c:strRef>
              <c:f>'T 1.5 &amp; F 1.3'!$A$7:$A$67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2020*</c:v>
                </c:pt>
              </c:strCache>
            </c:strRef>
          </c:cat>
          <c:val>
            <c:numRef>
              <c:f>'T 1.5 &amp; F 1.3'!$Q$7:$Q$67</c:f>
              <c:numCache>
                <c:formatCode>0.0%</c:formatCode>
                <c:ptCount val="61"/>
                <c:pt idx="0">
                  <c:v>0.37193576768036168</c:v>
                </c:pt>
                <c:pt idx="1">
                  <c:v>0.3966304115876394</c:v>
                </c:pt>
                <c:pt idx="2">
                  <c:v>0.36215909235238297</c:v>
                </c:pt>
                <c:pt idx="3">
                  <c:v>0.36027441747178696</c:v>
                </c:pt>
                <c:pt idx="4">
                  <c:v>0.30922354149562931</c:v>
                </c:pt>
                <c:pt idx="5">
                  <c:v>0.26432414623131112</c:v>
                </c:pt>
                <c:pt idx="6">
                  <c:v>0.30765154912236325</c:v>
                </c:pt>
                <c:pt idx="7">
                  <c:v>0.2722261903157554</c:v>
                </c:pt>
                <c:pt idx="8">
                  <c:v>0.29583561326945063</c:v>
                </c:pt>
                <c:pt idx="9">
                  <c:v>0.26174286977999961</c:v>
                </c:pt>
                <c:pt idx="10">
                  <c:v>0.32146741056305289</c:v>
                </c:pt>
                <c:pt idx="11">
                  <c:v>0.29147446957515155</c:v>
                </c:pt>
                <c:pt idx="12">
                  <c:v>0.34651817643991689</c:v>
                </c:pt>
                <c:pt idx="13">
                  <c:v>0.55664740172968397</c:v>
                </c:pt>
                <c:pt idx="14">
                  <c:v>0.66947121273785226</c:v>
                </c:pt>
                <c:pt idx="15">
                  <c:v>0.75204689906397215</c:v>
                </c:pt>
                <c:pt idx="16">
                  <c:v>0.67073400682635309</c:v>
                </c:pt>
                <c:pt idx="17">
                  <c:v>0.8104780619423203</c:v>
                </c:pt>
                <c:pt idx="18">
                  <c:v>0.83903207831306093</c:v>
                </c:pt>
                <c:pt idx="19">
                  <c:v>0.87192232180458273</c:v>
                </c:pt>
                <c:pt idx="20">
                  <c:v>0.89742246562983408</c:v>
                </c:pt>
                <c:pt idx="21">
                  <c:v>0.92407730213978001</c:v>
                </c:pt>
                <c:pt idx="22">
                  <c:v>0.89433959979333055</c:v>
                </c:pt>
                <c:pt idx="23">
                  <c:v>0.87903953923228073</c:v>
                </c:pt>
                <c:pt idx="24">
                  <c:v>0.89360183695701056</c:v>
                </c:pt>
                <c:pt idx="25">
                  <c:v>0.92327038475114731</c:v>
                </c:pt>
                <c:pt idx="26">
                  <c:v>0.9010544150061025</c:v>
                </c:pt>
                <c:pt idx="27">
                  <c:v>0.95730105552490363</c:v>
                </c:pt>
                <c:pt idx="28">
                  <c:v>0.9719498039853991</c:v>
                </c:pt>
                <c:pt idx="29">
                  <c:v>0.9731167161619616</c:v>
                </c:pt>
                <c:pt idx="30">
                  <c:v>0.96804361466976907</c:v>
                </c:pt>
                <c:pt idx="31">
                  <c:v>0.94695105924734702</c:v>
                </c:pt>
                <c:pt idx="32">
                  <c:v>0.94798808670658175</c:v>
                </c:pt>
                <c:pt idx="33">
                  <c:v>0.94219298222717418</c:v>
                </c:pt>
                <c:pt idx="34">
                  <c:v>0.94028615742890209</c:v>
                </c:pt>
                <c:pt idx="35">
                  <c:v>0.93224631888173315</c:v>
                </c:pt>
                <c:pt idx="36">
                  <c:v>0.94292804895574311</c:v>
                </c:pt>
                <c:pt idx="37">
                  <c:v>0.93660246049795148</c:v>
                </c:pt>
                <c:pt idx="38">
                  <c:v>0.93442034801570062</c:v>
                </c:pt>
                <c:pt idx="39">
                  <c:v>0.9380349989721587</c:v>
                </c:pt>
                <c:pt idx="40">
                  <c:v>0.94138099612283832</c:v>
                </c:pt>
                <c:pt idx="41">
                  <c:v>0.93848220289928419</c:v>
                </c:pt>
                <c:pt idx="42">
                  <c:v>0.94131831586297865</c:v>
                </c:pt>
                <c:pt idx="43">
                  <c:v>0.94621723218376685</c:v>
                </c:pt>
                <c:pt idx="44">
                  <c:v>0.95828213646946714</c:v>
                </c:pt>
                <c:pt idx="45">
                  <c:v>0.94249397290144177</c:v>
                </c:pt>
                <c:pt idx="46">
                  <c:v>0.89317939808192359</c:v>
                </c:pt>
                <c:pt idx="47">
                  <c:v>0.81923483513994977</c:v>
                </c:pt>
                <c:pt idx="48">
                  <c:v>0.81625969757934513</c:v>
                </c:pt>
                <c:pt idx="49">
                  <c:v>0.8158870742436003</c:v>
                </c:pt>
                <c:pt idx="50">
                  <c:v>0.80610141858970374</c:v>
                </c:pt>
                <c:pt idx="51">
                  <c:v>0.8114786345865227</c:v>
                </c:pt>
                <c:pt idx="52">
                  <c:v>0.78164483074368019</c:v>
                </c:pt>
                <c:pt idx="53">
                  <c:v>0.80638703905248854</c:v>
                </c:pt>
                <c:pt idx="54">
                  <c:v>0.76229414408814866</c:v>
                </c:pt>
                <c:pt idx="55">
                  <c:v>0.75464013916478212</c:v>
                </c:pt>
                <c:pt idx="56">
                  <c:v>0.68021954098198312</c:v>
                </c:pt>
                <c:pt idx="57">
                  <c:v>0.70537940946880062</c:v>
                </c:pt>
                <c:pt idx="58">
                  <c:v>0.65808749132453781</c:v>
                </c:pt>
                <c:pt idx="59">
                  <c:v>0.64526944055291746</c:v>
                </c:pt>
                <c:pt idx="60">
                  <c:v>0.61669229840283923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E7-4D09-8F2B-C28F8AD9C1D6}"/>
            </c:ext>
          </c:extLst>
        </c:ser>
        <c:ser>
          <c:idx val="1"/>
          <c:order val="1"/>
          <c:tx>
            <c:strRef>
              <c:f>'T 1.5 &amp; F 1.3'!$R$5</c:f>
              <c:strCache>
                <c:ptCount val="1"/>
                <c:pt idx="0">
                  <c:v>Percent Petroleum</c:v>
                </c:pt>
              </c:strCache>
            </c:strRef>
          </c:tx>
          <c:marker>
            <c:symbol val="none"/>
          </c:marker>
          <c:cat>
            <c:strRef>
              <c:f>'T 1.5 &amp; F 1.3'!$A$7:$A$67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2020*</c:v>
                </c:pt>
              </c:strCache>
            </c:strRef>
          </c:cat>
          <c:val>
            <c:numRef>
              <c:f>'T 1.5 &amp; F 1.3'!$R$7:$R$67</c:f>
              <c:numCache>
                <c:formatCode>0.0%</c:formatCode>
                <c:ptCount val="61"/>
                <c:pt idx="0">
                  <c:v>0.43249875993981879</c:v>
                </c:pt>
                <c:pt idx="1">
                  <c:v>0.40515304853084488</c:v>
                </c:pt>
                <c:pt idx="2">
                  <c:v>0.33893446117948467</c:v>
                </c:pt>
                <c:pt idx="3">
                  <c:v>0.34192891625708055</c:v>
                </c:pt>
                <c:pt idx="4">
                  <c:v>0.29801192771040763</c:v>
                </c:pt>
                <c:pt idx="5">
                  <c:v>0.29384430120194532</c:v>
                </c:pt>
                <c:pt idx="6">
                  <c:v>0.23511831676184605</c:v>
                </c:pt>
                <c:pt idx="7">
                  <c:v>0.22401011040284383</c:v>
                </c:pt>
                <c:pt idx="8">
                  <c:v>0.24086293754913382</c:v>
                </c:pt>
                <c:pt idx="9">
                  <c:v>0.28317590874461496</c:v>
                </c:pt>
                <c:pt idx="10">
                  <c:v>0.32418021571548372</c:v>
                </c:pt>
                <c:pt idx="11">
                  <c:v>0.29506084448043862</c:v>
                </c:pt>
                <c:pt idx="12">
                  <c:v>0.19541840508242522</c:v>
                </c:pt>
                <c:pt idx="13">
                  <c:v>4.0493532960903772E-2</c:v>
                </c:pt>
                <c:pt idx="14">
                  <c:v>1.724925828189388E-2</c:v>
                </c:pt>
                <c:pt idx="15">
                  <c:v>1.4124563839497414E-2</c:v>
                </c:pt>
                <c:pt idx="16">
                  <c:v>7.8362498059303762E-3</c:v>
                </c:pt>
                <c:pt idx="17">
                  <c:v>1.6991768513520539E-2</c:v>
                </c:pt>
                <c:pt idx="18">
                  <c:v>1.0432838774271275E-2</c:v>
                </c:pt>
                <c:pt idx="19">
                  <c:v>1.1306815822720992E-2</c:v>
                </c:pt>
                <c:pt idx="20">
                  <c:v>5.2012525606880905E-3</c:v>
                </c:pt>
                <c:pt idx="21">
                  <c:v>3.4007813125026408E-3</c:v>
                </c:pt>
                <c:pt idx="22">
                  <c:v>2.4387257540203653E-3</c:v>
                </c:pt>
                <c:pt idx="23">
                  <c:v>3.219630214201193E-3</c:v>
                </c:pt>
                <c:pt idx="24">
                  <c:v>2.1758018917872185E-3</c:v>
                </c:pt>
                <c:pt idx="25">
                  <c:v>2.5954610577022903E-3</c:v>
                </c:pt>
                <c:pt idx="26">
                  <c:v>4.3997378231904706E-3</c:v>
                </c:pt>
                <c:pt idx="27">
                  <c:v>3.491998616561244E-3</c:v>
                </c:pt>
                <c:pt idx="28">
                  <c:v>1.9907324319634293E-3</c:v>
                </c:pt>
                <c:pt idx="29">
                  <c:v>1.5739857924172449E-3</c:v>
                </c:pt>
                <c:pt idx="30">
                  <c:v>1.5923330692035652E-3</c:v>
                </c:pt>
                <c:pt idx="31">
                  <c:v>1.682100508668715E-3</c:v>
                </c:pt>
                <c:pt idx="32">
                  <c:v>1.010540658630953E-3</c:v>
                </c:pt>
                <c:pt idx="33">
                  <c:v>1.0730030056460673E-3</c:v>
                </c:pt>
                <c:pt idx="34">
                  <c:v>9.3941587801852277E-4</c:v>
                </c:pt>
                <c:pt idx="35">
                  <c:v>1.0943539994901906E-3</c:v>
                </c:pt>
                <c:pt idx="36">
                  <c:v>1.4376990024636742E-3</c:v>
                </c:pt>
                <c:pt idx="37">
                  <c:v>1.351114542147668E-3</c:v>
                </c:pt>
                <c:pt idx="38">
                  <c:v>9.722650732662437E-4</c:v>
                </c:pt>
                <c:pt idx="39">
                  <c:v>8.3292082058672565E-4</c:v>
                </c:pt>
                <c:pt idx="40">
                  <c:v>1.5822135301296074E-3</c:v>
                </c:pt>
                <c:pt idx="41">
                  <c:v>1.6043694043277013E-3</c:v>
                </c:pt>
                <c:pt idx="42">
                  <c:v>1.4607637316812929E-3</c:v>
                </c:pt>
                <c:pt idx="43">
                  <c:v>8.6435642475925396E-4</c:v>
                </c:pt>
                <c:pt idx="44">
                  <c:v>8.5316184643264724E-4</c:v>
                </c:pt>
                <c:pt idx="45">
                  <c:v>1.0718946850174491E-3</c:v>
                </c:pt>
                <c:pt idx="46">
                  <c:v>1.5055985675220577E-3</c:v>
                </c:pt>
                <c:pt idx="47">
                  <c:v>8.6278991218814455E-4</c:v>
                </c:pt>
                <c:pt idx="48">
                  <c:v>9.3630653093986188E-4</c:v>
                </c:pt>
                <c:pt idx="49">
                  <c:v>8.2807903783265022E-4</c:v>
                </c:pt>
                <c:pt idx="50">
                  <c:v>1.1918998526723068E-3</c:v>
                </c:pt>
                <c:pt idx="51">
                  <c:v>1.3211127878993917E-3</c:v>
                </c:pt>
                <c:pt idx="52">
                  <c:v>1.0097464758992726E-3</c:v>
                </c:pt>
                <c:pt idx="53">
                  <c:v>6.1154790726713028E-4</c:v>
                </c:pt>
                <c:pt idx="54">
                  <c:v>5.5539256189839992E-4</c:v>
                </c:pt>
                <c:pt idx="55">
                  <c:v>4.7037936601243053E-4</c:v>
                </c:pt>
                <c:pt idx="56">
                  <c:v>8.2739968460631677E-4</c:v>
                </c:pt>
                <c:pt idx="57">
                  <c:v>1.0267595241682079E-3</c:v>
                </c:pt>
                <c:pt idx="58">
                  <c:v>9.2885348993321313E-4</c:v>
                </c:pt>
                <c:pt idx="59">
                  <c:v>1.0168716016881959E-3</c:v>
                </c:pt>
                <c:pt idx="60">
                  <c:v>1.0616930660840187E-3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E7-4D09-8F2B-C28F8AD9C1D6}"/>
            </c:ext>
          </c:extLst>
        </c:ser>
        <c:ser>
          <c:idx val="2"/>
          <c:order val="2"/>
          <c:tx>
            <c:v>Percent Natural Gas</c:v>
          </c:tx>
          <c:marker>
            <c:symbol val="none"/>
          </c:marker>
          <c:cat>
            <c:strRef>
              <c:f>'T 1.5 &amp; F 1.3'!$A$7:$A$67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2020*</c:v>
                </c:pt>
              </c:strCache>
            </c:strRef>
          </c:cat>
          <c:val>
            <c:numRef>
              <c:f>'T 1.5 &amp; F 1.3'!$S$7:$S$67</c:f>
              <c:numCache>
                <c:formatCode>0.0%</c:formatCode>
                <c:ptCount val="61"/>
                <c:pt idx="0">
                  <c:v>9.5452542148057429E-2</c:v>
                </c:pt>
                <c:pt idx="1">
                  <c:v>0.12259485449072491</c:v>
                </c:pt>
                <c:pt idx="2">
                  <c:v>0.1571291452791401</c:v>
                </c:pt>
                <c:pt idx="3">
                  <c:v>0.1612062128015688</c:v>
                </c:pt>
                <c:pt idx="4">
                  <c:v>0.1171794473036069</c:v>
                </c:pt>
                <c:pt idx="5">
                  <c:v>0.13301035343090367</c:v>
                </c:pt>
                <c:pt idx="6">
                  <c:v>0.21514094344221207</c:v>
                </c:pt>
                <c:pt idx="7">
                  <c:v>0.18298152066328555</c:v>
                </c:pt>
                <c:pt idx="8">
                  <c:v>0.14108594231110214</c:v>
                </c:pt>
                <c:pt idx="9">
                  <c:v>9.3201245194615243E-2</c:v>
                </c:pt>
                <c:pt idx="10">
                  <c:v>0.10410389772453295</c:v>
                </c:pt>
                <c:pt idx="11">
                  <c:v>9.3571781619763414E-2</c:v>
                </c:pt>
                <c:pt idx="12">
                  <c:v>9.518095833542782E-2</c:v>
                </c:pt>
                <c:pt idx="13">
                  <c:v>9.4854714196089651E-2</c:v>
                </c:pt>
                <c:pt idx="14">
                  <c:v>7.7996646144215795E-2</c:v>
                </c:pt>
                <c:pt idx="15">
                  <c:v>4.8746970324119128E-2</c:v>
                </c:pt>
                <c:pt idx="16">
                  <c:v>4.4813553577664332E-2</c:v>
                </c:pt>
                <c:pt idx="17">
                  <c:v>6.1668401243035756E-2</c:v>
                </c:pt>
                <c:pt idx="18">
                  <c:v>6.5495043416258558E-2</c:v>
                </c:pt>
                <c:pt idx="19">
                  <c:v>4.2446898744313233E-2</c:v>
                </c:pt>
                <c:pt idx="20">
                  <c:v>2.9556324075021213E-2</c:v>
                </c:pt>
                <c:pt idx="21">
                  <c:v>1.9554492546890186E-2</c:v>
                </c:pt>
                <c:pt idx="22">
                  <c:v>1.707108027814256E-2</c:v>
                </c:pt>
                <c:pt idx="23">
                  <c:v>5.5538621194970586E-3</c:v>
                </c:pt>
                <c:pt idx="24">
                  <c:v>5.8021383780992495E-4</c:v>
                </c:pt>
                <c:pt idx="25">
                  <c:v>9.0841137019580167E-4</c:v>
                </c:pt>
                <c:pt idx="26">
                  <c:v>3.5673549917760572E-4</c:v>
                </c:pt>
                <c:pt idx="27">
                  <c:v>4.9343458712278448E-4</c:v>
                </c:pt>
                <c:pt idx="28">
                  <c:v>1.6870613830198555E-4</c:v>
                </c:pt>
                <c:pt idx="29">
                  <c:v>1.2132807149882929E-3</c:v>
                </c:pt>
                <c:pt idx="30">
                  <c:v>4.4985282465766392E-3</c:v>
                </c:pt>
                <c:pt idx="31">
                  <c:v>1.8028771215645917E-2</c:v>
                </c:pt>
                <c:pt idx="32">
                  <c:v>1.8971034362498463E-2</c:v>
                </c:pt>
                <c:pt idx="33">
                  <c:v>1.7775817217489637E-2</c:v>
                </c:pt>
                <c:pt idx="34">
                  <c:v>2.2910934207654218E-2</c:v>
                </c:pt>
                <c:pt idx="35">
                  <c:v>2.4096009813675986E-2</c:v>
                </c:pt>
                <c:pt idx="36">
                  <c:v>9.8205574585410911E-3</c:v>
                </c:pt>
                <c:pt idx="37">
                  <c:v>9.4272091105532391E-3</c:v>
                </c:pt>
                <c:pt idx="38">
                  <c:v>1.4696286792045496E-2</c:v>
                </c:pt>
                <c:pt idx="39">
                  <c:v>1.6570870631511744E-2</c:v>
                </c:pt>
                <c:pt idx="40">
                  <c:v>2.4297162141419332E-2</c:v>
                </c:pt>
                <c:pt idx="41">
                  <c:v>4.029529135580779E-2</c:v>
                </c:pt>
                <c:pt idx="42">
                  <c:v>3.7671076588793109E-2</c:v>
                </c:pt>
                <c:pt idx="43">
                  <c:v>3.6374898727545103E-2</c:v>
                </c:pt>
                <c:pt idx="44">
                  <c:v>2.3810598017752344E-2</c:v>
                </c:pt>
                <c:pt idx="45">
                  <c:v>3.0852796780726281E-2</c:v>
                </c:pt>
                <c:pt idx="46">
                  <c:v>8.2120143353456992E-2</c:v>
                </c:pt>
                <c:pt idx="47">
                  <c:v>0.16362787432716791</c:v>
                </c:pt>
                <c:pt idx="48">
                  <c:v>0.1581473299323127</c:v>
                </c:pt>
                <c:pt idx="49">
                  <c:v>0.1479927919436777</c:v>
                </c:pt>
                <c:pt idx="50">
                  <c:v>0.15279277044584463</c:v>
                </c:pt>
                <c:pt idx="51">
                  <c:v>0.12871062397963048</c:v>
                </c:pt>
                <c:pt idx="52">
                  <c:v>0.16698248050400274</c:v>
                </c:pt>
                <c:pt idx="53">
                  <c:v>0.15538400158707896</c:v>
                </c:pt>
                <c:pt idx="54">
                  <c:v>0.19131005467450318</c:v>
                </c:pt>
                <c:pt idx="55">
                  <c:v>0.19589600916291</c:v>
                </c:pt>
                <c:pt idx="56">
                  <c:v>0.22791567655972914</c:v>
                </c:pt>
                <c:pt idx="57">
                  <c:v>0.15692482248150291</c:v>
                </c:pt>
                <c:pt idx="58">
                  <c:v>0.22156254114241414</c:v>
                </c:pt>
                <c:pt idx="59">
                  <c:v>0.2395210291128165</c:v>
                </c:pt>
                <c:pt idx="60">
                  <c:v>0.25486452712110264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E7-4D09-8F2B-C28F8AD9C1D6}"/>
            </c:ext>
          </c:extLst>
        </c:ser>
        <c:ser>
          <c:idx val="4"/>
          <c:order val="3"/>
          <c:tx>
            <c:strRef>
              <c:f>'T 1.5 &amp; F 1.3'!$T$5</c:f>
              <c:strCache>
                <c:ptCount val="1"/>
                <c:pt idx="0">
                  <c:v>Pecent Fossil Fuel</c:v>
                </c:pt>
              </c:strCache>
            </c:strRef>
          </c:tx>
          <c:marker>
            <c:symbol val="none"/>
          </c:marker>
          <c:cat>
            <c:strRef>
              <c:f>'T 1.5 &amp; F 1.3'!$A$7:$A$67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2020*</c:v>
                </c:pt>
              </c:strCache>
            </c:strRef>
          </c:cat>
          <c:val>
            <c:numRef>
              <c:f>'T 1.5 &amp; F 1.3'!$T$7:$T$67</c:f>
              <c:numCache>
                <c:formatCode>0.0%</c:formatCode>
                <c:ptCount val="61"/>
                <c:pt idx="0">
                  <c:v>0.89988706976823796</c:v>
                </c:pt>
                <c:pt idx="1">
                  <c:v>0.92437831460920916</c:v>
                </c:pt>
                <c:pt idx="2">
                  <c:v>0.85822269881100766</c:v>
                </c:pt>
                <c:pt idx="3">
                  <c:v>0.86340954653043633</c:v>
                </c:pt>
                <c:pt idx="4">
                  <c:v>0.72441491650964385</c:v>
                </c:pt>
                <c:pt idx="5">
                  <c:v>0.69117880086416006</c:v>
                </c:pt>
                <c:pt idx="6">
                  <c:v>0.75791080932642141</c:v>
                </c:pt>
                <c:pt idx="7">
                  <c:v>0.6792178213818848</c:v>
                </c:pt>
                <c:pt idx="8">
                  <c:v>0.67778449312968658</c:v>
                </c:pt>
                <c:pt idx="9">
                  <c:v>0.63812002371922971</c:v>
                </c:pt>
                <c:pt idx="10">
                  <c:v>0.74975152400306955</c:v>
                </c:pt>
                <c:pt idx="11">
                  <c:v>0.68010709567535355</c:v>
                </c:pt>
                <c:pt idx="12">
                  <c:v>0.63711753985776998</c:v>
                </c:pt>
                <c:pt idx="13">
                  <c:v>0.69199564888667742</c:v>
                </c:pt>
                <c:pt idx="14">
                  <c:v>0.76471711716396196</c:v>
                </c:pt>
                <c:pt idx="15">
                  <c:v>0.81491843322758861</c:v>
                </c:pt>
                <c:pt idx="16">
                  <c:v>0.7233838102099478</c:v>
                </c:pt>
                <c:pt idx="17">
                  <c:v>0.88913823169887651</c:v>
                </c:pt>
                <c:pt idx="18">
                  <c:v>0.91495996050359085</c:v>
                </c:pt>
                <c:pt idx="19">
                  <c:v>0.92567603637161688</c:v>
                </c:pt>
                <c:pt idx="20">
                  <c:v>0.93218004226554341</c:v>
                </c:pt>
                <c:pt idx="21">
                  <c:v>0.9470325759991729</c:v>
                </c:pt>
                <c:pt idx="22">
                  <c:v>0.91384940582549357</c:v>
                </c:pt>
                <c:pt idx="23">
                  <c:v>0.88781303156597902</c:v>
                </c:pt>
                <c:pt idx="24">
                  <c:v>0.89635785268660773</c:v>
                </c:pt>
                <c:pt idx="25">
                  <c:v>0.92677425717904538</c:v>
                </c:pt>
                <c:pt idx="26">
                  <c:v>0.90581088832847056</c:v>
                </c:pt>
                <c:pt idx="27">
                  <c:v>0.96128648872858757</c:v>
                </c:pt>
                <c:pt idx="28">
                  <c:v>0.97410924255566456</c:v>
                </c:pt>
                <c:pt idx="29">
                  <c:v>0.97590398266936718</c:v>
                </c:pt>
                <c:pt idx="30">
                  <c:v>0.97972370263563802</c:v>
                </c:pt>
                <c:pt idx="31">
                  <c:v>0.97334267010460196</c:v>
                </c:pt>
                <c:pt idx="32">
                  <c:v>0.97488964947083101</c:v>
                </c:pt>
                <c:pt idx="33">
                  <c:v>0.96929644102681811</c:v>
                </c:pt>
                <c:pt idx="34">
                  <c:v>0.97209937680399416</c:v>
                </c:pt>
                <c:pt idx="35">
                  <c:v>0.96537600260203726</c:v>
                </c:pt>
                <c:pt idx="36">
                  <c:v>0.96142685713904574</c:v>
                </c:pt>
                <c:pt idx="37">
                  <c:v>0.95546833298850598</c:v>
                </c:pt>
                <c:pt idx="38">
                  <c:v>0.95801165838965319</c:v>
                </c:pt>
                <c:pt idx="39">
                  <c:v>0.96063463112233738</c:v>
                </c:pt>
                <c:pt idx="40">
                  <c:v>0.97429811194443883</c:v>
                </c:pt>
                <c:pt idx="41">
                  <c:v>0.98038186365941959</c:v>
                </c:pt>
                <c:pt idx="42">
                  <c:v>0.98045015618345288</c:v>
                </c:pt>
                <c:pt idx="43">
                  <c:v>0.98345648733607127</c:v>
                </c:pt>
                <c:pt idx="44">
                  <c:v>0.98294589633365215</c:v>
                </c:pt>
                <c:pt idx="45">
                  <c:v>0.97441866436718538</c:v>
                </c:pt>
                <c:pt idx="46">
                  <c:v>0.97680514000290264</c:v>
                </c:pt>
                <c:pt idx="47">
                  <c:v>0.98372549937930576</c:v>
                </c:pt>
                <c:pt idx="48">
                  <c:v>0.97611166702731011</c:v>
                </c:pt>
                <c:pt idx="49">
                  <c:v>0.96534944983624793</c:v>
                </c:pt>
                <c:pt idx="50">
                  <c:v>0.96094338008237035</c:v>
                </c:pt>
                <c:pt idx="51">
                  <c:v>0.94230962005854624</c:v>
                </c:pt>
                <c:pt idx="52">
                  <c:v>0.94973682180221985</c:v>
                </c:pt>
                <c:pt idx="53">
                  <c:v>0.96242422578310083</c:v>
                </c:pt>
                <c:pt idx="54">
                  <c:v>0.95415959132455042</c:v>
                </c:pt>
                <c:pt idx="55">
                  <c:v>0.95120448179138173</c:v>
                </c:pt>
                <c:pt idx="56">
                  <c:v>0.9103812751731214</c:v>
                </c:pt>
                <c:pt idx="57">
                  <c:v>0.86376959551560561</c:v>
                </c:pt>
                <c:pt idx="58">
                  <c:v>0.88074546194093051</c:v>
                </c:pt>
                <c:pt idx="59">
                  <c:v>0.88624249697056534</c:v>
                </c:pt>
                <c:pt idx="60">
                  <c:v>0.87281821304264107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E7-4D09-8F2B-C28F8AD9C1D6}"/>
            </c:ext>
          </c:extLst>
        </c:ser>
        <c:ser>
          <c:idx val="5"/>
          <c:order val="4"/>
          <c:tx>
            <c:strRef>
              <c:f>'T 1.5 &amp; F 1.3'!$U$5</c:f>
              <c:strCache>
                <c:ptCount val="1"/>
                <c:pt idx="0">
                  <c:v>Percent Renewable</c:v>
                </c:pt>
              </c:strCache>
            </c:strRef>
          </c:tx>
          <c:marker>
            <c:symbol val="none"/>
          </c:marker>
          <c:cat>
            <c:strRef>
              <c:f>'T 1.5 &amp; F 1.3'!$A$7:$A$67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2020*</c:v>
                </c:pt>
              </c:strCache>
            </c:strRef>
          </c:cat>
          <c:val>
            <c:numRef>
              <c:f>'T 1.5 &amp; F 1.3'!$U$7:$U$67</c:f>
              <c:numCache>
                <c:formatCode>0.0%</c:formatCode>
                <c:ptCount val="61"/>
                <c:pt idx="0">
                  <c:v>0.10011293023176206</c:v>
                </c:pt>
                <c:pt idx="1">
                  <c:v>7.5621685390790769E-2</c:v>
                </c:pt>
                <c:pt idx="2">
                  <c:v>0.14177730118899223</c:v>
                </c:pt>
                <c:pt idx="3">
                  <c:v>0.13659045346956364</c:v>
                </c:pt>
                <c:pt idx="4">
                  <c:v>0.27558508349035621</c:v>
                </c:pt>
                <c:pt idx="5">
                  <c:v>0.30882119913583989</c:v>
                </c:pt>
                <c:pt idx="6">
                  <c:v>0.24208919067357865</c:v>
                </c:pt>
                <c:pt idx="7">
                  <c:v>0.32078217861811514</c:v>
                </c:pt>
                <c:pt idx="8">
                  <c:v>0.32221550687031342</c:v>
                </c:pt>
                <c:pt idx="9">
                  <c:v>0.36187997628077018</c:v>
                </c:pt>
                <c:pt idx="10">
                  <c:v>0.25024847599693045</c:v>
                </c:pt>
                <c:pt idx="11">
                  <c:v>0.31989290432464651</c:v>
                </c:pt>
                <c:pt idx="12">
                  <c:v>0.36288246014223013</c:v>
                </c:pt>
                <c:pt idx="13">
                  <c:v>0.30800435111332247</c:v>
                </c:pt>
                <c:pt idx="14">
                  <c:v>0.23528288283603804</c:v>
                </c:pt>
                <c:pt idx="15">
                  <c:v>0.18508156677241144</c:v>
                </c:pt>
                <c:pt idx="16">
                  <c:v>0.27661618979005215</c:v>
                </c:pt>
                <c:pt idx="17">
                  <c:v>0.11086176830112345</c:v>
                </c:pt>
                <c:pt idx="18">
                  <c:v>8.5040039496409189E-2</c:v>
                </c:pt>
                <c:pt idx="19">
                  <c:v>7.4323963628383158E-2</c:v>
                </c:pt>
                <c:pt idx="20">
                  <c:v>6.7819957734456565E-2</c:v>
                </c:pt>
                <c:pt idx="21">
                  <c:v>5.2967424000827074E-2</c:v>
                </c:pt>
                <c:pt idx="22">
                  <c:v>8.6150594174506462E-2</c:v>
                </c:pt>
                <c:pt idx="23">
                  <c:v>0.11218696843402097</c:v>
                </c:pt>
                <c:pt idx="24">
                  <c:v>0.10364214731339236</c:v>
                </c:pt>
                <c:pt idx="25">
                  <c:v>7.3225742820954717E-2</c:v>
                </c:pt>
                <c:pt idx="26">
                  <c:v>9.4189111671529366E-2</c:v>
                </c:pt>
                <c:pt idx="27">
                  <c:v>3.8713511271412406E-2</c:v>
                </c:pt>
                <c:pt idx="28">
                  <c:v>2.5890757444335496E-2</c:v>
                </c:pt>
                <c:pt idx="29">
                  <c:v>2.40960173306329E-2</c:v>
                </c:pt>
                <c:pt idx="30">
                  <c:v>2.0276297364362025E-2</c:v>
                </c:pt>
                <c:pt idx="31">
                  <c:v>2.6657329895397961E-2</c:v>
                </c:pt>
                <c:pt idx="32">
                  <c:v>2.5110350529169084E-2</c:v>
                </c:pt>
                <c:pt idx="33">
                  <c:v>3.070355897318193E-2</c:v>
                </c:pt>
                <c:pt idx="34">
                  <c:v>2.7900623196005774E-2</c:v>
                </c:pt>
                <c:pt idx="35">
                  <c:v>3.4623997397962777E-2</c:v>
                </c:pt>
                <c:pt idx="36">
                  <c:v>3.8573142860954319E-2</c:v>
                </c:pt>
                <c:pt idx="37">
                  <c:v>4.4531667011493893E-2</c:v>
                </c:pt>
                <c:pt idx="38">
                  <c:v>4.1988341610346716E-2</c:v>
                </c:pt>
                <c:pt idx="39">
                  <c:v>3.9365368877662552E-2</c:v>
                </c:pt>
                <c:pt idx="40">
                  <c:v>2.5701888055561072E-2</c:v>
                </c:pt>
                <c:pt idx="41">
                  <c:v>1.9502607030618919E-2</c:v>
                </c:pt>
                <c:pt idx="42">
                  <c:v>1.9415364792163173E-2</c:v>
                </c:pt>
                <c:pt idx="43">
                  <c:v>1.6434159715162655E-2</c:v>
                </c:pt>
                <c:pt idx="44">
                  <c:v>1.6972296852693514E-2</c:v>
                </c:pt>
                <c:pt idx="45">
                  <c:v>2.5500057251213348E-2</c:v>
                </c:pt>
                <c:pt idx="46">
                  <c:v>2.3077613017255055E-2</c:v>
                </c:pt>
                <c:pt idx="47">
                  <c:v>1.617137665208554E-2</c:v>
                </c:pt>
                <c:pt idx="48">
                  <c:v>2.082378185955689E-2</c:v>
                </c:pt>
                <c:pt idx="49">
                  <c:v>3.0356077201484657E-2</c:v>
                </c:pt>
                <c:pt idx="50">
                  <c:v>3.4946782027796629E-2</c:v>
                </c:pt>
                <c:pt idx="51">
                  <c:v>5.3657111136256916E-2</c:v>
                </c:pt>
                <c:pt idx="52">
                  <c:v>4.6887594231499352E-2</c:v>
                </c:pt>
                <c:pt idx="53">
                  <c:v>3.3792239802301893E-2</c:v>
                </c:pt>
                <c:pt idx="54">
                  <c:v>4.3145863339425057E-2</c:v>
                </c:pt>
                <c:pt idx="55">
                  <c:v>4.6275036193251164E-2</c:v>
                </c:pt>
                <c:pt idx="56">
                  <c:v>8.403705487669666E-2</c:v>
                </c:pt>
                <c:pt idx="57">
                  <c:v>0.13155365424604742</c:v>
                </c:pt>
                <c:pt idx="58">
                  <c:v>0.11353668217007645</c:v>
                </c:pt>
                <c:pt idx="59">
                  <c:v>0.10893640629645918</c:v>
                </c:pt>
                <c:pt idx="60">
                  <c:v>0.12374036335683322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E7-4D09-8F2B-C28F8AD9C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833472"/>
        <c:axId val="177835008"/>
      </c:lineChart>
      <c:catAx>
        <c:axId val="17783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783500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7783500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of Total</a:t>
                </a:r>
              </a:p>
            </c:rich>
          </c:tx>
          <c:layout>
            <c:manualLayout>
              <c:xMode val="edge"/>
              <c:yMode val="edge"/>
              <c:x val="1.8221766994572834E-2"/>
              <c:y val="0.36700416235849309"/>
            </c:manualLayout>
          </c:layout>
          <c:overlay val="0"/>
        </c:title>
        <c:numFmt formatCode="0%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7833472"/>
        <c:crosses val="autoZero"/>
        <c:crossBetween val="midCat"/>
        <c:majorUnit val="0.2"/>
        <c:minorUnit val="0.1"/>
      </c:valAx>
    </c:plotArea>
    <c:legend>
      <c:legendPos val="b"/>
      <c:layout>
        <c:manualLayout>
          <c:xMode val="edge"/>
          <c:yMode val="edge"/>
          <c:x val="0.46603674540682416"/>
          <c:y val="0.45447549825502587"/>
          <c:w val="0.43811365042784284"/>
          <c:h val="0.12183392460557813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90500" h="381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75</xdr:row>
      <xdr:rowOff>12700</xdr:rowOff>
    </xdr:from>
    <xdr:to>
      <xdr:col>16</xdr:col>
      <xdr:colOff>457200</xdr:colOff>
      <xdr:row>103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98B840-7BFF-4185-B171-9B7329096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103</xdr:row>
      <xdr:rowOff>136524</xdr:rowOff>
    </xdr:from>
    <xdr:to>
      <xdr:col>16</xdr:col>
      <xdr:colOff>438150</xdr:colOff>
      <xdr:row>130</xdr:row>
      <xdr:rowOff>101599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3D609A-2368-4D87-BDEE-082FE6145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doe.gov/cneaf/electricity/epa/epa_sprdsh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09490-8079-487B-90E0-8DF0117FC2CE}">
  <dimension ref="A1:HK112"/>
  <sheetViews>
    <sheetView showGridLines="0" tabSelected="1" zoomScaleNormal="100" workbookViewId="0">
      <pane ySplit="6" topLeftCell="A7" activePane="bottomLeft" state="frozen"/>
      <selection pane="bottomLeft" activeCell="V30" sqref="V30"/>
    </sheetView>
  </sheetViews>
  <sheetFormatPr defaultRowHeight="12.75" x14ac:dyDescent="0.2"/>
  <cols>
    <col min="1" max="1" width="10.28515625" style="3" customWidth="1"/>
    <col min="2" max="2" width="7" style="2" customWidth="1"/>
    <col min="3" max="3" width="9.28515625" style="2" customWidth="1"/>
    <col min="4" max="4" width="7.42578125" style="2" customWidth="1"/>
    <col min="5" max="5" width="6.85546875" style="2" customWidth="1"/>
    <col min="6" max="6" width="9.85546875" style="2" customWidth="1"/>
    <col min="7" max="7" width="8.140625" style="2" customWidth="1"/>
    <col min="8" max="8" width="7.85546875" style="2" customWidth="1"/>
    <col min="9" max="9" width="8.140625" style="2" customWidth="1"/>
    <col min="10" max="10" width="8.7109375" style="2" customWidth="1"/>
    <col min="11" max="11" width="7.7109375" style="2" customWidth="1"/>
    <col min="12" max="12" width="6" style="2" customWidth="1"/>
    <col min="13" max="13" width="6.42578125" style="2" customWidth="1"/>
    <col min="14" max="14" width="11.42578125" customWidth="1"/>
    <col min="15" max="15" width="11" customWidth="1"/>
    <col min="16" max="16" width="9.42578125" customWidth="1"/>
    <col min="17" max="17" width="7.140625" customWidth="1"/>
    <col min="18" max="18" width="9.5703125" customWidth="1"/>
    <col min="19" max="19" width="8" customWidth="1"/>
    <col min="20" max="20" width="9.28515625" customWidth="1"/>
    <col min="21" max="21" width="9.5703125" customWidth="1"/>
    <col min="23" max="23" width="9.140625" style="1"/>
  </cols>
  <sheetData>
    <row r="1" spans="1:26" s="3" customFormat="1" ht="15.75" x14ac:dyDescent="0.2">
      <c r="A1" s="102" t="s">
        <v>34</v>
      </c>
      <c r="B1" s="103" t="s">
        <v>33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W1" s="7"/>
    </row>
    <row r="2" spans="1:26" s="3" customFormat="1" ht="12.75" customHeight="1" x14ac:dyDescent="0.2">
      <c r="A2" s="102"/>
      <c r="B2" s="101" t="s">
        <v>32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W2" s="7"/>
    </row>
    <row r="3" spans="1:26" s="3" customFormat="1" ht="13.5" customHeight="1" x14ac:dyDescent="0.2">
      <c r="A3" s="100"/>
      <c r="B3" s="99" t="s">
        <v>31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W3" s="7"/>
    </row>
    <row r="4" spans="1:26" s="3" customFormat="1" ht="7.5" customHeight="1" thickBot="1" x14ac:dyDescent="0.25">
      <c r="A4" s="97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5"/>
      <c r="O4" s="95"/>
      <c r="P4" s="95"/>
      <c r="Q4" s="95"/>
      <c r="R4" s="95"/>
      <c r="W4" s="7"/>
    </row>
    <row r="5" spans="1:26" s="3" customFormat="1" ht="11.25" customHeight="1" thickBot="1" x14ac:dyDescent="0.25">
      <c r="A5" s="94" t="s">
        <v>30</v>
      </c>
      <c r="B5" s="92" t="s">
        <v>29</v>
      </c>
      <c r="C5" s="93"/>
      <c r="D5" s="93"/>
      <c r="E5" s="93"/>
      <c r="F5" s="91"/>
      <c r="G5" s="92" t="s">
        <v>28</v>
      </c>
      <c r="H5" s="91"/>
      <c r="I5" s="91"/>
      <c r="J5" s="91"/>
      <c r="K5" s="91"/>
      <c r="L5" s="91"/>
      <c r="M5" s="91"/>
      <c r="N5" s="90"/>
      <c r="O5" s="89" t="s">
        <v>27</v>
      </c>
      <c r="P5" s="88" t="s">
        <v>26</v>
      </c>
      <c r="Q5" s="87" t="s">
        <v>25</v>
      </c>
      <c r="R5" s="86" t="s">
        <v>24</v>
      </c>
      <c r="S5" s="86" t="s">
        <v>23</v>
      </c>
      <c r="T5" s="86" t="s">
        <v>22</v>
      </c>
      <c r="U5" s="86" t="s">
        <v>21</v>
      </c>
      <c r="Y5" s="7"/>
    </row>
    <row r="6" spans="1:26" s="73" customFormat="1" ht="32.25" thickBot="1" x14ac:dyDescent="0.25">
      <c r="A6" s="85"/>
      <c r="B6" s="84" t="s">
        <v>20</v>
      </c>
      <c r="C6" s="82" t="s">
        <v>19</v>
      </c>
      <c r="D6" s="82" t="s">
        <v>18</v>
      </c>
      <c r="E6" s="83" t="s">
        <v>17</v>
      </c>
      <c r="F6" s="82" t="s">
        <v>16</v>
      </c>
      <c r="G6" s="81" t="s">
        <v>15</v>
      </c>
      <c r="H6" s="79" t="s">
        <v>14</v>
      </c>
      <c r="I6" s="79" t="s">
        <v>13</v>
      </c>
      <c r="J6" s="80" t="s">
        <v>12</v>
      </c>
      <c r="K6" s="80" t="s">
        <v>11</v>
      </c>
      <c r="L6" s="80" t="s">
        <v>10</v>
      </c>
      <c r="M6" s="79" t="s">
        <v>9</v>
      </c>
      <c r="N6" s="78" t="s">
        <v>8</v>
      </c>
      <c r="O6" s="77"/>
      <c r="P6" s="77"/>
      <c r="Q6" s="76"/>
      <c r="R6" s="75"/>
      <c r="S6" s="75"/>
      <c r="T6" s="75"/>
      <c r="U6" s="75"/>
      <c r="Z6" s="74" t="s">
        <v>7</v>
      </c>
    </row>
    <row r="7" spans="1:26" s="11" customFormat="1" ht="10.5" customHeight="1" x14ac:dyDescent="0.2">
      <c r="A7" s="71">
        <v>1960</v>
      </c>
      <c r="B7" s="61">
        <v>1130</v>
      </c>
      <c r="C7" s="59">
        <v>1314</v>
      </c>
      <c r="D7" s="59">
        <v>290</v>
      </c>
      <c r="E7" s="64" t="s">
        <v>6</v>
      </c>
      <c r="F7" s="59">
        <f>SUM(B7:E7)</f>
        <v>2734</v>
      </c>
      <c r="G7" s="61">
        <v>304.15899999999999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8">
        <v>0</v>
      </c>
      <c r="N7" s="72">
        <f>SUM(G7:M7)</f>
        <v>304.15899999999999</v>
      </c>
      <c r="O7" s="61">
        <v>0</v>
      </c>
      <c r="P7" s="56">
        <f>SUM(B7:E7,G7:M7,O7)</f>
        <v>3038.1590000000001</v>
      </c>
      <c r="Q7" s="55">
        <f>(B7/$P7)</f>
        <v>0.37193576768036168</v>
      </c>
      <c r="R7" s="55">
        <f>(C7/$P7)</f>
        <v>0.43249875993981879</v>
      </c>
      <c r="S7" s="55">
        <f>(D7/$P7)</f>
        <v>9.5452542148057429E-2</v>
      </c>
      <c r="T7" s="55">
        <f>F7/P7</f>
        <v>0.89988706976823796</v>
      </c>
      <c r="U7" s="55">
        <f>N7/P7</f>
        <v>0.10011293023176206</v>
      </c>
      <c r="V7" s="21"/>
      <c r="Z7" s="30">
        <f>SUM(I7:K7,O7,E7)</f>
        <v>0</v>
      </c>
    </row>
    <row r="8" spans="1:26" s="11" customFormat="1" ht="10.5" customHeight="1" x14ac:dyDescent="0.2">
      <c r="A8" s="70">
        <f>(A7+1)</f>
        <v>1961</v>
      </c>
      <c r="B8" s="53">
        <v>1210</v>
      </c>
      <c r="C8" s="51">
        <v>1236</v>
      </c>
      <c r="D8" s="51">
        <v>374</v>
      </c>
      <c r="E8" s="66" t="s">
        <v>6</v>
      </c>
      <c r="F8" s="51">
        <f>SUM(B8:E8)</f>
        <v>2820</v>
      </c>
      <c r="G8" s="53">
        <v>230.69900000000001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0">
        <v>0</v>
      </c>
      <c r="N8" s="48">
        <f>SUM(G8:M8)</f>
        <v>230.69900000000001</v>
      </c>
      <c r="O8" s="53">
        <v>0</v>
      </c>
      <c r="P8" s="48">
        <f>SUM(B8:E8,G8:M8,O8)</f>
        <v>3050.6990000000001</v>
      </c>
      <c r="Q8" s="47">
        <f>(B8/$P8)</f>
        <v>0.3966304115876394</v>
      </c>
      <c r="R8" s="47">
        <f>(C8/$P8)</f>
        <v>0.40515304853084488</v>
      </c>
      <c r="S8" s="47">
        <f>(D8/$P8)</f>
        <v>0.12259485449072491</v>
      </c>
      <c r="T8" s="47">
        <f>F8/P8</f>
        <v>0.92437831460920916</v>
      </c>
      <c r="U8" s="47">
        <f>N8/P8</f>
        <v>7.5621685390790769E-2</v>
      </c>
      <c r="V8" s="21"/>
      <c r="Z8" s="30">
        <f>SUM(I8:K8,O8,E8)</f>
        <v>0</v>
      </c>
    </row>
    <row r="9" spans="1:26" s="11" customFormat="1" ht="10.5" customHeight="1" x14ac:dyDescent="0.2">
      <c r="A9" s="71">
        <f>(A8+1)</f>
        <v>1962</v>
      </c>
      <c r="B9" s="61">
        <v>998</v>
      </c>
      <c r="C9" s="59">
        <v>934</v>
      </c>
      <c r="D9" s="59">
        <v>433</v>
      </c>
      <c r="E9" s="64" t="s">
        <v>6</v>
      </c>
      <c r="F9" s="59">
        <f>SUM(B9:E9)</f>
        <v>2365</v>
      </c>
      <c r="G9" s="61">
        <v>390.69499999999999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8">
        <v>0</v>
      </c>
      <c r="N9" s="56">
        <f>SUM(G9:M9)</f>
        <v>390.69499999999999</v>
      </c>
      <c r="O9" s="61">
        <v>0</v>
      </c>
      <c r="P9" s="56">
        <f>SUM(B9:E9,G9:M9,O9)</f>
        <v>2755.6950000000002</v>
      </c>
      <c r="Q9" s="55">
        <f>(B9/$P9)</f>
        <v>0.36215909235238297</v>
      </c>
      <c r="R9" s="55">
        <f>(C9/$P9)</f>
        <v>0.33893446117948467</v>
      </c>
      <c r="S9" s="55">
        <f>(D9/$P9)</f>
        <v>0.1571291452791401</v>
      </c>
      <c r="T9" s="55">
        <f>F9/P9</f>
        <v>0.85822269881100766</v>
      </c>
      <c r="U9" s="55">
        <f>N9/P9</f>
        <v>0.14177730118899223</v>
      </c>
      <c r="V9" s="21"/>
      <c r="Z9" s="30">
        <f>SUM(I9:K9,O9,E9)</f>
        <v>0</v>
      </c>
    </row>
    <row r="10" spans="1:26" s="11" customFormat="1" ht="10.5" customHeight="1" x14ac:dyDescent="0.2">
      <c r="A10" s="70">
        <f>(A9+1)</f>
        <v>1963</v>
      </c>
      <c r="B10" s="53">
        <v>923</v>
      </c>
      <c r="C10" s="51">
        <v>876</v>
      </c>
      <c r="D10" s="51">
        <v>413</v>
      </c>
      <c r="E10" s="66" t="s">
        <v>6</v>
      </c>
      <c r="F10" s="51">
        <f>SUM(B10:E10)</f>
        <v>2212</v>
      </c>
      <c r="G10" s="53">
        <v>349.93599999999998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0">
        <v>0</v>
      </c>
      <c r="N10" s="48">
        <f>SUM(G10:M10)</f>
        <v>349.93599999999998</v>
      </c>
      <c r="O10" s="53">
        <v>0</v>
      </c>
      <c r="P10" s="48">
        <f>SUM(B10:E10,G10:M10,O10)</f>
        <v>2561.9360000000001</v>
      </c>
      <c r="Q10" s="47">
        <f>(B10/$P10)</f>
        <v>0.36027441747178696</v>
      </c>
      <c r="R10" s="47">
        <f>(C10/$P10)</f>
        <v>0.34192891625708055</v>
      </c>
      <c r="S10" s="47">
        <f>(D10/$P10)</f>
        <v>0.1612062128015688</v>
      </c>
      <c r="T10" s="47">
        <f>F10/P10</f>
        <v>0.86340954653043633</v>
      </c>
      <c r="U10" s="47">
        <f>N10/P10</f>
        <v>0.13659045346956364</v>
      </c>
      <c r="V10" s="21"/>
      <c r="Z10" s="30">
        <f>SUM(I10:K10,O10,E10)</f>
        <v>0</v>
      </c>
    </row>
    <row r="11" spans="1:26" s="11" customFormat="1" ht="10.5" customHeight="1" x14ac:dyDescent="0.2">
      <c r="A11" s="71">
        <f>(A10+1)</f>
        <v>1964</v>
      </c>
      <c r="B11" s="61">
        <v>855</v>
      </c>
      <c r="C11" s="59">
        <v>824</v>
      </c>
      <c r="D11" s="59">
        <v>324</v>
      </c>
      <c r="E11" s="64" t="s">
        <v>6</v>
      </c>
      <c r="F11" s="59">
        <f>SUM(B11:E11)</f>
        <v>2003</v>
      </c>
      <c r="G11" s="61">
        <v>761.99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8">
        <v>0</v>
      </c>
      <c r="N11" s="56">
        <f>SUM(G11:M11)</f>
        <v>761.99</v>
      </c>
      <c r="O11" s="61">
        <v>0</v>
      </c>
      <c r="P11" s="56">
        <f>SUM(B11:E11,G11:M11,O11)</f>
        <v>2764.99</v>
      </c>
      <c r="Q11" s="55">
        <f>(B11/$P11)</f>
        <v>0.30922354149562931</v>
      </c>
      <c r="R11" s="55">
        <f>(C11/$P11)</f>
        <v>0.29801192771040763</v>
      </c>
      <c r="S11" s="55">
        <f>(D11/$P11)</f>
        <v>0.1171794473036069</v>
      </c>
      <c r="T11" s="55">
        <f>F11/P11</f>
        <v>0.72441491650964385</v>
      </c>
      <c r="U11" s="55">
        <f>N11/P11</f>
        <v>0.27558508349035621</v>
      </c>
      <c r="V11" s="21"/>
      <c r="Z11" s="30">
        <f>SUM(I11:K11,O11,E11)</f>
        <v>0</v>
      </c>
    </row>
    <row r="12" spans="1:26" s="11" customFormat="1" ht="10.5" customHeight="1" x14ac:dyDescent="0.2">
      <c r="A12" s="70">
        <f>(A11+1)</f>
        <v>1965</v>
      </c>
      <c r="B12" s="53">
        <v>779</v>
      </c>
      <c r="C12" s="51">
        <v>866</v>
      </c>
      <c r="D12" s="51">
        <v>392</v>
      </c>
      <c r="E12" s="66" t="s">
        <v>6</v>
      </c>
      <c r="F12" s="51">
        <f>SUM(B12:E12)</f>
        <v>2037</v>
      </c>
      <c r="G12" s="53">
        <v>910.13900000000001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0">
        <v>0</v>
      </c>
      <c r="N12" s="48">
        <f>SUM(G12:M12)</f>
        <v>910.13900000000001</v>
      </c>
      <c r="O12" s="53">
        <v>0</v>
      </c>
      <c r="P12" s="48">
        <f>SUM(B12:E12,G12:M12,O12)</f>
        <v>2947.1390000000001</v>
      </c>
      <c r="Q12" s="47">
        <f>(B12/$P12)</f>
        <v>0.26432414623131112</v>
      </c>
      <c r="R12" s="47">
        <f>(C12/$P12)</f>
        <v>0.29384430120194532</v>
      </c>
      <c r="S12" s="47">
        <f>(D12/$P12)</f>
        <v>0.13301035343090367</v>
      </c>
      <c r="T12" s="47">
        <f>F12/P12</f>
        <v>0.69117880086416006</v>
      </c>
      <c r="U12" s="47">
        <f>N12/P12</f>
        <v>0.30882119913583989</v>
      </c>
      <c r="V12" s="21"/>
      <c r="Z12" s="30">
        <f>SUM(I12:K12,O12,E12)</f>
        <v>0</v>
      </c>
    </row>
    <row r="13" spans="1:26" s="11" customFormat="1" ht="10.5" customHeight="1" x14ac:dyDescent="0.2">
      <c r="A13" s="71">
        <f>(A12+1)</f>
        <v>1966</v>
      </c>
      <c r="B13" s="61">
        <v>1001</v>
      </c>
      <c r="C13" s="59">
        <v>765</v>
      </c>
      <c r="D13" s="59">
        <v>700</v>
      </c>
      <c r="E13" s="64" t="s">
        <v>6</v>
      </c>
      <c r="F13" s="59">
        <f>SUM(B13:E13)</f>
        <v>2466</v>
      </c>
      <c r="G13" s="61">
        <v>787.68100000000004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8">
        <v>0</v>
      </c>
      <c r="N13" s="56">
        <f>SUM(G13:M13)</f>
        <v>787.68100000000004</v>
      </c>
      <c r="O13" s="61">
        <v>0</v>
      </c>
      <c r="P13" s="56">
        <f>SUM(B13:E13,G13:M13,O13)</f>
        <v>3253.681</v>
      </c>
      <c r="Q13" s="55">
        <f>(B13/$P13)</f>
        <v>0.30765154912236325</v>
      </c>
      <c r="R13" s="55">
        <f>(C13/$P13)</f>
        <v>0.23511831676184605</v>
      </c>
      <c r="S13" s="55">
        <f>(D13/$P13)</f>
        <v>0.21514094344221207</v>
      </c>
      <c r="T13" s="55">
        <f>F13/P13</f>
        <v>0.75791080932642141</v>
      </c>
      <c r="U13" s="55">
        <f>N13/P13</f>
        <v>0.24208919067357865</v>
      </c>
      <c r="V13" s="21"/>
      <c r="Z13" s="30">
        <f>SUM(I13:K13,O13,E13)</f>
        <v>0</v>
      </c>
    </row>
    <row r="14" spans="1:26" s="11" customFormat="1" ht="10.5" customHeight="1" x14ac:dyDescent="0.2">
      <c r="A14" s="70">
        <f>(A13+1)</f>
        <v>1967</v>
      </c>
      <c r="B14" s="53">
        <v>909</v>
      </c>
      <c r="C14" s="51">
        <v>748</v>
      </c>
      <c r="D14" s="51">
        <v>611</v>
      </c>
      <c r="E14" s="66" t="s">
        <v>6</v>
      </c>
      <c r="F14" s="51">
        <f>SUM(B14:E14)</f>
        <v>2268</v>
      </c>
      <c r="G14" s="53">
        <v>1071.135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0">
        <v>0</v>
      </c>
      <c r="N14" s="48">
        <f>SUM(G14:M14)</f>
        <v>1071.135</v>
      </c>
      <c r="O14" s="53">
        <v>0</v>
      </c>
      <c r="P14" s="48">
        <f>SUM(B14:E14,G14:M14,O14)</f>
        <v>3339.1350000000002</v>
      </c>
      <c r="Q14" s="47">
        <f>(B14/$P14)</f>
        <v>0.2722261903157554</v>
      </c>
      <c r="R14" s="47">
        <f>(C14/$P14)</f>
        <v>0.22401011040284383</v>
      </c>
      <c r="S14" s="47">
        <f>(D14/$P14)</f>
        <v>0.18298152066328555</v>
      </c>
      <c r="T14" s="47">
        <f>F14/P14</f>
        <v>0.6792178213818848</v>
      </c>
      <c r="U14" s="47">
        <f>N14/P14</f>
        <v>0.32078217861811514</v>
      </c>
      <c r="V14" s="21"/>
      <c r="Z14" s="30">
        <f>SUM(I14:K14,O14,E14)</f>
        <v>0</v>
      </c>
    </row>
    <row r="15" spans="1:26" s="11" customFormat="1" ht="10.5" customHeight="1" x14ac:dyDescent="0.2">
      <c r="A15" s="71">
        <f>(A14+1)</f>
        <v>1968</v>
      </c>
      <c r="B15" s="61">
        <v>931</v>
      </c>
      <c r="C15" s="59">
        <v>758</v>
      </c>
      <c r="D15" s="59">
        <v>444</v>
      </c>
      <c r="E15" s="64" t="s">
        <v>6</v>
      </c>
      <c r="F15" s="59">
        <f>SUM(B15:E15)</f>
        <v>2133</v>
      </c>
      <c r="G15" s="61">
        <v>1014.018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8">
        <v>0</v>
      </c>
      <c r="N15" s="56">
        <f>SUM(G15:M15)</f>
        <v>1014.018</v>
      </c>
      <c r="O15" s="61">
        <v>0</v>
      </c>
      <c r="P15" s="56">
        <f>SUM(B15:E15,G15:M15,O15)</f>
        <v>3147.018</v>
      </c>
      <c r="Q15" s="55">
        <f>(B15/$P15)</f>
        <v>0.29583561326945063</v>
      </c>
      <c r="R15" s="55">
        <f>(C15/$P15)</f>
        <v>0.24086293754913382</v>
      </c>
      <c r="S15" s="55">
        <f>(D15/$P15)</f>
        <v>0.14108594231110214</v>
      </c>
      <c r="T15" s="55">
        <f>F15/P15</f>
        <v>0.67778449312968658</v>
      </c>
      <c r="U15" s="55">
        <f>N15/P15</f>
        <v>0.32221550687031342</v>
      </c>
      <c r="V15" s="21"/>
      <c r="Z15" s="30">
        <f>SUM(I15:K15,O15,E15)</f>
        <v>0</v>
      </c>
    </row>
    <row r="16" spans="1:26" s="11" customFormat="1" ht="10.5" customHeight="1" x14ac:dyDescent="0.2">
      <c r="A16" s="70">
        <f>(A15+1)</f>
        <v>1969</v>
      </c>
      <c r="B16" s="53">
        <v>806</v>
      </c>
      <c r="C16" s="51">
        <v>872</v>
      </c>
      <c r="D16" s="51">
        <v>287</v>
      </c>
      <c r="E16" s="66" t="s">
        <v>6</v>
      </c>
      <c r="F16" s="51">
        <f>SUM(B16:E16)</f>
        <v>1965</v>
      </c>
      <c r="G16" s="53">
        <v>1114.3579999999999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0">
        <v>0</v>
      </c>
      <c r="N16" s="48">
        <f>SUM(G16:M16)</f>
        <v>1114.3579999999999</v>
      </c>
      <c r="O16" s="53">
        <v>0</v>
      </c>
      <c r="P16" s="48">
        <f>SUM(B16:E16,G16:M16,O16)</f>
        <v>3079.3580000000002</v>
      </c>
      <c r="Q16" s="47">
        <f>(B16/$P16)</f>
        <v>0.26174286977999961</v>
      </c>
      <c r="R16" s="47">
        <f>(C16/$P16)</f>
        <v>0.28317590874461496</v>
      </c>
      <c r="S16" s="47">
        <f>(D16/$P16)</f>
        <v>9.3201245194615243E-2</v>
      </c>
      <c r="T16" s="47">
        <f>F16/P16</f>
        <v>0.63812002371922971</v>
      </c>
      <c r="U16" s="47">
        <f>N16/P16</f>
        <v>0.36187997628077018</v>
      </c>
      <c r="V16" s="21"/>
      <c r="Z16" s="30">
        <f>SUM(I16:K16,O16,E16)</f>
        <v>0</v>
      </c>
    </row>
    <row r="17" spans="1:26" s="11" customFormat="1" ht="10.5" customHeight="1" x14ac:dyDescent="0.2">
      <c r="A17" s="71">
        <f>(A16+1)</f>
        <v>1970</v>
      </c>
      <c r="B17" s="61">
        <v>948</v>
      </c>
      <c r="C17" s="59">
        <v>956</v>
      </c>
      <c r="D17" s="59">
        <v>307</v>
      </c>
      <c r="E17" s="64" t="s">
        <v>6</v>
      </c>
      <c r="F17" s="59">
        <f>SUM(B17:E17)</f>
        <v>2211</v>
      </c>
      <c r="G17" s="61">
        <v>737.97699999999998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8">
        <v>0</v>
      </c>
      <c r="N17" s="56">
        <f>SUM(G17:M17)</f>
        <v>737.97699999999998</v>
      </c>
      <c r="O17" s="61">
        <v>0</v>
      </c>
      <c r="P17" s="56">
        <f>SUM(B17:E17,G17:M17,O17)</f>
        <v>2948.9769999999999</v>
      </c>
      <c r="Q17" s="55">
        <f>(B17/$P17)</f>
        <v>0.32146741056305289</v>
      </c>
      <c r="R17" s="55">
        <f>(C17/$P17)</f>
        <v>0.32418021571548372</v>
      </c>
      <c r="S17" s="55">
        <f>(D17/$P17)</f>
        <v>0.10410389772453295</v>
      </c>
      <c r="T17" s="55">
        <f>F17/P17</f>
        <v>0.74975152400306955</v>
      </c>
      <c r="U17" s="55">
        <f>N17/P17</f>
        <v>0.25024847599693045</v>
      </c>
      <c r="V17" s="21"/>
      <c r="Z17" s="30">
        <f>SUM(I17:K17,O17,E17)</f>
        <v>0</v>
      </c>
    </row>
    <row r="18" spans="1:26" s="11" customFormat="1" ht="10.5" customHeight="1" x14ac:dyDescent="0.2">
      <c r="A18" s="70">
        <f>(A17+1)</f>
        <v>1971</v>
      </c>
      <c r="B18" s="53">
        <v>894</v>
      </c>
      <c r="C18" s="51">
        <v>905</v>
      </c>
      <c r="D18" s="51">
        <v>287</v>
      </c>
      <c r="E18" s="66" t="s">
        <v>6</v>
      </c>
      <c r="F18" s="51">
        <f>SUM(B18:E18)</f>
        <v>2086</v>
      </c>
      <c r="G18" s="53">
        <v>981.16399999999999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0">
        <v>0</v>
      </c>
      <c r="N18" s="48">
        <f>SUM(G18:M18)</f>
        <v>981.16399999999999</v>
      </c>
      <c r="O18" s="53">
        <v>0</v>
      </c>
      <c r="P18" s="48">
        <f>SUM(B18:E18,G18:M18,O18)</f>
        <v>3067.1639999999998</v>
      </c>
      <c r="Q18" s="47">
        <f>(B18/$P18)</f>
        <v>0.29147446957515155</v>
      </c>
      <c r="R18" s="47">
        <f>(C18/$P18)</f>
        <v>0.29506084448043862</v>
      </c>
      <c r="S18" s="47">
        <f>(D18/$P18)</f>
        <v>9.3571781619763414E-2</v>
      </c>
      <c r="T18" s="47">
        <f>F18/P18</f>
        <v>0.68010709567535355</v>
      </c>
      <c r="U18" s="47">
        <f>N18/P18</f>
        <v>0.31989290432464651</v>
      </c>
      <c r="V18" s="21"/>
      <c r="Z18" s="30">
        <f>SUM(I18:K18,O18,E18)</f>
        <v>0</v>
      </c>
    </row>
    <row r="19" spans="1:26" s="11" customFormat="1" ht="10.5" customHeight="1" x14ac:dyDescent="0.2">
      <c r="A19" s="71">
        <f>(A18+1)</f>
        <v>1972</v>
      </c>
      <c r="B19" s="61">
        <v>1165</v>
      </c>
      <c r="C19" s="59">
        <v>657</v>
      </c>
      <c r="D19" s="59">
        <v>320</v>
      </c>
      <c r="E19" s="64" t="s">
        <v>6</v>
      </c>
      <c r="F19" s="59">
        <f>SUM(B19:E19)</f>
        <v>2142</v>
      </c>
      <c r="G19" s="61">
        <v>1220.0170000000001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8">
        <v>0</v>
      </c>
      <c r="N19" s="56">
        <f>SUM(G19:M19)</f>
        <v>1220.0170000000001</v>
      </c>
      <c r="O19" s="61">
        <v>0</v>
      </c>
      <c r="P19" s="56">
        <f>SUM(B19:E19,G19:M19,O19)</f>
        <v>3362.0169999999998</v>
      </c>
      <c r="Q19" s="55">
        <f>(B19/$P19)</f>
        <v>0.34651817643991689</v>
      </c>
      <c r="R19" s="55">
        <f>(C19/$P19)</f>
        <v>0.19541840508242522</v>
      </c>
      <c r="S19" s="55">
        <f>(D19/$P19)</f>
        <v>9.518095833542782E-2</v>
      </c>
      <c r="T19" s="55">
        <f>F19/P19</f>
        <v>0.63711753985776998</v>
      </c>
      <c r="U19" s="55">
        <f>N19/P19</f>
        <v>0.36288246014223013</v>
      </c>
      <c r="V19" s="21"/>
      <c r="Z19" s="30">
        <f>SUM(I19:K19,O19,E19)</f>
        <v>0</v>
      </c>
    </row>
    <row r="20" spans="1:26" s="11" customFormat="1" ht="10.5" customHeight="1" x14ac:dyDescent="0.2">
      <c r="A20" s="70">
        <f>(A19+1)</f>
        <v>1973</v>
      </c>
      <c r="B20" s="53">
        <v>2007</v>
      </c>
      <c r="C20" s="51">
        <v>146</v>
      </c>
      <c r="D20" s="51">
        <v>342</v>
      </c>
      <c r="E20" s="66" t="s">
        <v>6</v>
      </c>
      <c r="F20" s="51">
        <f>SUM(B20:E20)</f>
        <v>2495</v>
      </c>
      <c r="G20" s="53">
        <v>1110.5139999999999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0">
        <v>0</v>
      </c>
      <c r="N20" s="48">
        <f>SUM(G20:M20)</f>
        <v>1110.5139999999999</v>
      </c>
      <c r="O20" s="53">
        <v>0</v>
      </c>
      <c r="P20" s="48">
        <f>SUM(B20:E20,G20:M20,O20)</f>
        <v>3605.5140000000001</v>
      </c>
      <c r="Q20" s="47">
        <f>(B20/$P20)</f>
        <v>0.55664740172968397</v>
      </c>
      <c r="R20" s="47">
        <f>(C20/$P20)</f>
        <v>4.0493532960903772E-2</v>
      </c>
      <c r="S20" s="47">
        <f>(D20/$P20)</f>
        <v>9.4854714196089651E-2</v>
      </c>
      <c r="T20" s="47">
        <f>F20/P20</f>
        <v>0.69199564888667742</v>
      </c>
      <c r="U20" s="47">
        <f>N20/P20</f>
        <v>0.30800435111332247</v>
      </c>
      <c r="V20" s="21"/>
      <c r="Z20" s="30">
        <f>SUM(I20:K20,O20,E20)</f>
        <v>0</v>
      </c>
    </row>
    <row r="21" spans="1:26" s="11" customFormat="1" ht="10.5" customHeight="1" x14ac:dyDescent="0.2">
      <c r="A21" s="71">
        <f>(A20+1)</f>
        <v>1974</v>
      </c>
      <c r="B21" s="61">
        <v>2678</v>
      </c>
      <c r="C21" s="59">
        <v>69</v>
      </c>
      <c r="D21" s="59">
        <v>312</v>
      </c>
      <c r="E21" s="64" t="s">
        <v>6</v>
      </c>
      <c r="F21" s="59">
        <f>SUM(B21:E21)</f>
        <v>3059</v>
      </c>
      <c r="G21" s="61">
        <v>941.17200000000003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8">
        <v>0</v>
      </c>
      <c r="N21" s="56">
        <f>SUM(G21:M21)</f>
        <v>941.17200000000003</v>
      </c>
      <c r="O21" s="61">
        <v>0</v>
      </c>
      <c r="P21" s="56">
        <f>SUM(B21:E21,G21:M21,O21)</f>
        <v>4000.172</v>
      </c>
      <c r="Q21" s="55">
        <f>(B21/$P21)</f>
        <v>0.66947121273785226</v>
      </c>
      <c r="R21" s="55">
        <f>(C21/$P21)</f>
        <v>1.724925828189388E-2</v>
      </c>
      <c r="S21" s="55">
        <f>(D21/$P21)</f>
        <v>7.7996646144215795E-2</v>
      </c>
      <c r="T21" s="55">
        <f>F21/P21</f>
        <v>0.76471711716396196</v>
      </c>
      <c r="U21" s="55">
        <f>N21/P21</f>
        <v>0.23528288283603804</v>
      </c>
      <c r="V21" s="21"/>
      <c r="Z21" s="30">
        <f>SUM(I21:K21,O21,E21)</f>
        <v>0</v>
      </c>
    </row>
    <row r="22" spans="1:26" s="11" customFormat="1" ht="10.5" customHeight="1" x14ac:dyDescent="0.2">
      <c r="A22" s="70">
        <f>(A21+1)</f>
        <v>1975</v>
      </c>
      <c r="B22" s="53">
        <v>4366</v>
      </c>
      <c r="C22" s="51">
        <v>82</v>
      </c>
      <c r="D22" s="51">
        <v>283</v>
      </c>
      <c r="E22" s="66" t="s">
        <v>6</v>
      </c>
      <c r="F22" s="51">
        <f>SUM(B22:E22)</f>
        <v>4731</v>
      </c>
      <c r="G22" s="53">
        <v>1074.489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0">
        <v>0</v>
      </c>
      <c r="N22" s="48">
        <f>SUM(G22:M22)</f>
        <v>1074.489</v>
      </c>
      <c r="O22" s="53">
        <v>0</v>
      </c>
      <c r="P22" s="48">
        <f>SUM(B22:E22,G22:M22,O22)</f>
        <v>5805.4889999999996</v>
      </c>
      <c r="Q22" s="47">
        <f>(B22/$P22)</f>
        <v>0.75204689906397215</v>
      </c>
      <c r="R22" s="47">
        <f>(C22/$P22)</f>
        <v>1.4124563839497414E-2</v>
      </c>
      <c r="S22" s="47">
        <f>(D22/$P22)</f>
        <v>4.8746970324119128E-2</v>
      </c>
      <c r="T22" s="47">
        <f>F22/P22</f>
        <v>0.81491843322758861</v>
      </c>
      <c r="U22" s="47">
        <f>N22/P22</f>
        <v>0.18508156677241144</v>
      </c>
      <c r="V22" s="21"/>
      <c r="Z22" s="30">
        <f>SUM(I22:K22,O22,E22)</f>
        <v>0</v>
      </c>
    </row>
    <row r="23" spans="1:26" s="11" customFormat="1" ht="10.5" customHeight="1" x14ac:dyDescent="0.2">
      <c r="A23" s="71">
        <f>(A22+1)</f>
        <v>1976</v>
      </c>
      <c r="B23" s="61">
        <v>2739</v>
      </c>
      <c r="C23" s="59">
        <v>32</v>
      </c>
      <c r="D23" s="59">
        <v>183</v>
      </c>
      <c r="E23" s="64" t="s">
        <v>6</v>
      </c>
      <c r="F23" s="59">
        <f>SUM(B23:E23)</f>
        <v>2954</v>
      </c>
      <c r="G23" s="61">
        <v>1129.586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8">
        <v>0</v>
      </c>
      <c r="N23" s="56">
        <f>SUM(G23:M23)</f>
        <v>1129.586</v>
      </c>
      <c r="O23" s="61">
        <v>0</v>
      </c>
      <c r="P23" s="56">
        <f>SUM(B23:E23,G23:M23,O23)</f>
        <v>4083.5860000000002</v>
      </c>
      <c r="Q23" s="55">
        <f>(B23/$P23)</f>
        <v>0.67073400682635309</v>
      </c>
      <c r="R23" s="55">
        <f>(C23/$P23)</f>
        <v>7.8362498059303762E-3</v>
      </c>
      <c r="S23" s="55">
        <f>(D23/$P23)</f>
        <v>4.4813553577664332E-2</v>
      </c>
      <c r="T23" s="55">
        <f>F23/P23</f>
        <v>0.7233838102099478</v>
      </c>
      <c r="U23" s="55">
        <f>N23/P23</f>
        <v>0.27661618979005215</v>
      </c>
      <c r="V23" s="21"/>
      <c r="Z23" s="30">
        <f>SUM(I23:K23,O23,E23)</f>
        <v>0</v>
      </c>
    </row>
    <row r="24" spans="1:26" s="11" customFormat="1" ht="10.5" customHeight="1" x14ac:dyDescent="0.2">
      <c r="A24" s="70">
        <f>(A23+1)</f>
        <v>1977</v>
      </c>
      <c r="B24" s="53">
        <v>5533</v>
      </c>
      <c r="C24" s="51">
        <v>116</v>
      </c>
      <c r="D24" s="51">
        <v>421</v>
      </c>
      <c r="E24" s="66" t="s">
        <v>6</v>
      </c>
      <c r="F24" s="51">
        <f>SUM(B24:E24)</f>
        <v>6070</v>
      </c>
      <c r="G24" s="53">
        <v>756.83500000000004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0">
        <v>0</v>
      </c>
      <c r="N24" s="48">
        <f>SUM(G24:M24)</f>
        <v>756.83500000000004</v>
      </c>
      <c r="O24" s="53">
        <v>0</v>
      </c>
      <c r="P24" s="48">
        <f>SUM(B24:E24,G24:M24,O24)</f>
        <v>6826.835</v>
      </c>
      <c r="Q24" s="47">
        <f>(B24/$P24)</f>
        <v>0.8104780619423203</v>
      </c>
      <c r="R24" s="47">
        <f>(C24/$P24)</f>
        <v>1.6991768513520539E-2</v>
      </c>
      <c r="S24" s="47">
        <f>(D24/$P24)</f>
        <v>6.1668401243035756E-2</v>
      </c>
      <c r="T24" s="47">
        <f>F24/P24</f>
        <v>0.88913823169887651</v>
      </c>
      <c r="U24" s="47">
        <f>N24/P24</f>
        <v>0.11086176830112345</v>
      </c>
      <c r="V24" s="21"/>
      <c r="Z24" s="30">
        <f>SUM(I24:K24,O24,E24)</f>
        <v>0</v>
      </c>
    </row>
    <row r="25" spans="1:26" s="11" customFormat="1" ht="10.5" customHeight="1" x14ac:dyDescent="0.2">
      <c r="A25" s="71">
        <f>(A24+1)</f>
        <v>1978</v>
      </c>
      <c r="B25" s="61">
        <v>7238</v>
      </c>
      <c r="C25" s="59">
        <v>90</v>
      </c>
      <c r="D25" s="59">
        <v>565</v>
      </c>
      <c r="E25" s="64" t="s">
        <v>6</v>
      </c>
      <c r="F25" s="59">
        <f>SUM(B25:E25)</f>
        <v>7893</v>
      </c>
      <c r="G25" s="61">
        <v>733.60699999999997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8">
        <v>0</v>
      </c>
      <c r="N25" s="56">
        <f>SUM(G25:M25)</f>
        <v>733.60699999999997</v>
      </c>
      <c r="O25" s="61">
        <v>0</v>
      </c>
      <c r="P25" s="56">
        <f>SUM(B25:E25,G25:M25,O25)</f>
        <v>8626.607</v>
      </c>
      <c r="Q25" s="55">
        <f>(B25/$P25)</f>
        <v>0.83903207831306093</v>
      </c>
      <c r="R25" s="55">
        <f>(C25/$P25)</f>
        <v>1.0432838774271275E-2</v>
      </c>
      <c r="S25" s="55">
        <f>(D25/$P25)</f>
        <v>6.5495043416258558E-2</v>
      </c>
      <c r="T25" s="55">
        <f>F25/P25</f>
        <v>0.91495996050359085</v>
      </c>
      <c r="U25" s="55">
        <f>N25/P25</f>
        <v>8.5040039496409189E-2</v>
      </c>
      <c r="V25" s="21"/>
      <c r="Z25" s="30">
        <f>SUM(I25:K25,O25,E25)</f>
        <v>0</v>
      </c>
    </row>
    <row r="26" spans="1:26" s="11" customFormat="1" ht="10.5" customHeight="1" x14ac:dyDescent="0.2">
      <c r="A26" s="70">
        <f>(A25+1)</f>
        <v>1979</v>
      </c>
      <c r="B26" s="53">
        <v>9408</v>
      </c>
      <c r="C26" s="51">
        <v>122</v>
      </c>
      <c r="D26" s="51">
        <v>458</v>
      </c>
      <c r="E26" s="66" t="s">
        <v>6</v>
      </c>
      <c r="F26" s="51">
        <f>SUM(B26:E26)</f>
        <v>9988</v>
      </c>
      <c r="G26" s="53">
        <v>801.952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0">
        <v>0</v>
      </c>
      <c r="N26" s="48">
        <f>SUM(G26:M26)</f>
        <v>801.952</v>
      </c>
      <c r="O26" s="53">
        <v>0</v>
      </c>
      <c r="P26" s="48">
        <f>SUM(B26:E26,G26:M26,O26)</f>
        <v>10789.951999999999</v>
      </c>
      <c r="Q26" s="47">
        <f>(B26/$P26)</f>
        <v>0.87192232180458273</v>
      </c>
      <c r="R26" s="47">
        <f>(C26/$P26)</f>
        <v>1.1306815822720992E-2</v>
      </c>
      <c r="S26" s="47">
        <f>(D26/$P26)</f>
        <v>4.2446898744313233E-2</v>
      </c>
      <c r="T26" s="47">
        <f>F26/P26</f>
        <v>0.92567603637161688</v>
      </c>
      <c r="U26" s="47">
        <f>N26/P26</f>
        <v>7.4323963628383158E-2</v>
      </c>
      <c r="V26" s="21"/>
      <c r="Z26" s="30">
        <f>SUM(I26:K26,O26,E26)</f>
        <v>0</v>
      </c>
    </row>
    <row r="27" spans="1:26" s="11" customFormat="1" ht="10.5" customHeight="1" x14ac:dyDescent="0.2">
      <c r="A27" s="71">
        <f>(A26+1)</f>
        <v>1980</v>
      </c>
      <c r="B27" s="61">
        <v>10870</v>
      </c>
      <c r="C27" s="59">
        <v>63</v>
      </c>
      <c r="D27" s="59">
        <v>358</v>
      </c>
      <c r="E27" s="64" t="s">
        <v>6</v>
      </c>
      <c r="F27" s="59">
        <f>SUM(B27:E27)</f>
        <v>11291</v>
      </c>
      <c r="G27" s="61">
        <v>821.46699999999998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8">
        <v>0</v>
      </c>
      <c r="N27" s="56">
        <f>SUM(G27:M27)</f>
        <v>821.46699999999998</v>
      </c>
      <c r="O27" s="61">
        <v>0</v>
      </c>
      <c r="P27" s="56">
        <f>SUM(B27:E27,G27:M27,O27)</f>
        <v>12112.467000000001</v>
      </c>
      <c r="Q27" s="55">
        <f>(B27/$P27)</f>
        <v>0.89742246562983408</v>
      </c>
      <c r="R27" s="55">
        <f>(C27/$P27)</f>
        <v>5.2012525606880905E-3</v>
      </c>
      <c r="S27" s="55">
        <f>(D27/$P27)</f>
        <v>2.9556324075021213E-2</v>
      </c>
      <c r="T27" s="55">
        <f>F27/P27</f>
        <v>0.93218004226554341</v>
      </c>
      <c r="U27" s="55">
        <f>N27/P27</f>
        <v>6.7819957734456565E-2</v>
      </c>
      <c r="V27" s="21"/>
      <c r="Z27" s="30">
        <f>SUM(I27:K27,O27,E27)</f>
        <v>0</v>
      </c>
    </row>
    <row r="28" spans="1:26" s="11" customFormat="1" ht="10.5" customHeight="1" x14ac:dyDescent="0.2">
      <c r="A28" s="70">
        <f>(A27+1)</f>
        <v>1981</v>
      </c>
      <c r="B28" s="53">
        <v>10869</v>
      </c>
      <c r="C28" s="51">
        <v>40</v>
      </c>
      <c r="D28" s="51">
        <v>230</v>
      </c>
      <c r="E28" s="66" t="s">
        <v>6</v>
      </c>
      <c r="F28" s="51">
        <f>SUM(B28:E28)</f>
        <v>11139</v>
      </c>
      <c r="G28" s="53">
        <v>623.00300000000004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0">
        <v>0</v>
      </c>
      <c r="N28" s="48">
        <f>SUM(G28:M28)</f>
        <v>623.00300000000004</v>
      </c>
      <c r="O28" s="53">
        <v>0</v>
      </c>
      <c r="P28" s="48">
        <f>SUM(B28:E28,G28:M28,O28)</f>
        <v>11762.003000000001</v>
      </c>
      <c r="Q28" s="47">
        <f>(B28/$P28)</f>
        <v>0.92407730213978001</v>
      </c>
      <c r="R28" s="47">
        <f>(C28/$P28)</f>
        <v>3.4007813125026408E-3</v>
      </c>
      <c r="S28" s="47">
        <f>(D28/$P28)</f>
        <v>1.9554492546890186E-2</v>
      </c>
      <c r="T28" s="47">
        <f>F28/P28</f>
        <v>0.9470325759991729</v>
      </c>
      <c r="U28" s="47">
        <f>N28/P28</f>
        <v>5.2967424000827074E-2</v>
      </c>
      <c r="V28" s="21"/>
      <c r="Z28" s="30">
        <f>SUM(I28:K28,O28,E28)</f>
        <v>0</v>
      </c>
    </row>
    <row r="29" spans="1:26" s="11" customFormat="1" ht="10.5" customHeight="1" x14ac:dyDescent="0.2">
      <c r="A29" s="71">
        <f>(A28+1)</f>
        <v>1982</v>
      </c>
      <c r="B29" s="61">
        <v>10635</v>
      </c>
      <c r="C29" s="59">
        <v>29</v>
      </c>
      <c r="D29" s="59">
        <v>203</v>
      </c>
      <c r="E29" s="64" t="s">
        <v>6</v>
      </c>
      <c r="F29" s="59">
        <f>SUM(B29:E29)</f>
        <v>10867</v>
      </c>
      <c r="G29" s="61">
        <v>1024.4559999999999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8">
        <v>0</v>
      </c>
      <c r="N29" s="56">
        <f>SUM(G29:M29)</f>
        <v>1024.4559999999999</v>
      </c>
      <c r="O29" s="61">
        <v>0</v>
      </c>
      <c r="P29" s="56">
        <f>SUM(B29:E29,G29:M29,O29)</f>
        <v>11891.456</v>
      </c>
      <c r="Q29" s="55">
        <f>(B29/$P29)</f>
        <v>0.89433959979333055</v>
      </c>
      <c r="R29" s="55">
        <f>(C29/$P29)</f>
        <v>2.4387257540203653E-3</v>
      </c>
      <c r="S29" s="55">
        <f>(D29/$P29)</f>
        <v>1.707108027814256E-2</v>
      </c>
      <c r="T29" s="55">
        <f>F29/P29</f>
        <v>0.91384940582549357</v>
      </c>
      <c r="U29" s="55">
        <f>N29/P29</f>
        <v>8.6150594174506462E-2</v>
      </c>
      <c r="V29" s="21"/>
      <c r="Z29" s="30">
        <f>SUM(I29:K29,O29,E29)</f>
        <v>0</v>
      </c>
    </row>
    <row r="30" spans="1:26" s="11" customFormat="1" ht="10.5" customHeight="1" x14ac:dyDescent="0.2">
      <c r="A30" s="70">
        <f>(A29+1)</f>
        <v>1983</v>
      </c>
      <c r="B30" s="53">
        <v>10921</v>
      </c>
      <c r="C30" s="51">
        <v>40</v>
      </c>
      <c r="D30" s="51">
        <v>69</v>
      </c>
      <c r="E30" s="66" t="s">
        <v>6</v>
      </c>
      <c r="F30" s="51">
        <f>SUM(B30:E30)</f>
        <v>11030</v>
      </c>
      <c r="G30" s="53">
        <v>1393.787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0">
        <v>0</v>
      </c>
      <c r="N30" s="48">
        <f>SUM(G30:M30)</f>
        <v>1393.787</v>
      </c>
      <c r="O30" s="53">
        <v>0</v>
      </c>
      <c r="P30" s="48">
        <f>SUM(B30:E30,G30:M30,O30)</f>
        <v>12423.787</v>
      </c>
      <c r="Q30" s="47">
        <f>(B30/$P30)</f>
        <v>0.87903953923228073</v>
      </c>
      <c r="R30" s="47">
        <f>(C30/$P30)</f>
        <v>3.219630214201193E-3</v>
      </c>
      <c r="S30" s="47">
        <f>(D30/$P30)</f>
        <v>5.5538621194970586E-3</v>
      </c>
      <c r="T30" s="47">
        <f>F30/P30</f>
        <v>0.88781303156597902</v>
      </c>
      <c r="U30" s="47">
        <f>N30/P30</f>
        <v>0.11218696843402097</v>
      </c>
      <c r="V30" s="21"/>
      <c r="Z30" s="30">
        <f>SUM(I30:K30,O30,E30)</f>
        <v>0</v>
      </c>
    </row>
    <row r="31" spans="1:26" s="11" customFormat="1" ht="10.5" customHeight="1" x14ac:dyDescent="0.2">
      <c r="A31" s="71">
        <f>(A30+1)</f>
        <v>1984</v>
      </c>
      <c r="B31" s="61">
        <v>12321</v>
      </c>
      <c r="C31" s="59">
        <v>30</v>
      </c>
      <c r="D31" s="59">
        <v>8</v>
      </c>
      <c r="E31" s="64" t="s">
        <v>6</v>
      </c>
      <c r="F31" s="59">
        <f>SUM(B31:E31)</f>
        <v>12359</v>
      </c>
      <c r="G31" s="61">
        <v>1390.72</v>
      </c>
      <c r="H31" s="57">
        <v>38.299999999999997</v>
      </c>
      <c r="I31" s="57">
        <v>0</v>
      </c>
      <c r="J31" s="57">
        <v>0</v>
      </c>
      <c r="K31" s="57">
        <v>0</v>
      </c>
      <c r="L31" s="57">
        <v>0</v>
      </c>
      <c r="M31" s="58">
        <v>0</v>
      </c>
      <c r="N31" s="56">
        <f>SUM(G31:M31)</f>
        <v>1429.02</v>
      </c>
      <c r="O31" s="63">
        <v>0</v>
      </c>
      <c r="P31" s="56">
        <f>SUM(B31:E31,G31:M31,O31)</f>
        <v>13788.019999999999</v>
      </c>
      <c r="Q31" s="55">
        <f>(B31/$P31)</f>
        <v>0.89360183695701056</v>
      </c>
      <c r="R31" s="55">
        <f>(C31/$P31)</f>
        <v>2.1758018917872185E-3</v>
      </c>
      <c r="S31" s="55">
        <f>(D31/$P31)</f>
        <v>5.8021383780992495E-4</v>
      </c>
      <c r="T31" s="55">
        <f>F31/P31</f>
        <v>0.89635785268660773</v>
      </c>
      <c r="U31" s="55">
        <f>N31/P31</f>
        <v>0.10364214731339236</v>
      </c>
      <c r="V31" s="21"/>
      <c r="Z31" s="30">
        <f>SUM(I31:K31,O31,E31)</f>
        <v>0</v>
      </c>
    </row>
    <row r="32" spans="1:26" s="11" customFormat="1" ht="10.5" customHeight="1" x14ac:dyDescent="0.2">
      <c r="A32" s="70">
        <f>(A31+1)</f>
        <v>1985</v>
      </c>
      <c r="B32" s="53">
        <v>14229</v>
      </c>
      <c r="C32" s="51">
        <v>40</v>
      </c>
      <c r="D32" s="51">
        <v>14</v>
      </c>
      <c r="E32" s="66" t="s">
        <v>6</v>
      </c>
      <c r="F32" s="51">
        <f>SUM(B32:E32)</f>
        <v>14283</v>
      </c>
      <c r="G32" s="53">
        <v>1019.005</v>
      </c>
      <c r="H32" s="49">
        <v>109.515</v>
      </c>
      <c r="I32" s="49">
        <v>0</v>
      </c>
      <c r="J32" s="49">
        <v>0</v>
      </c>
      <c r="K32" s="49">
        <v>0</v>
      </c>
      <c r="L32" s="49">
        <v>0</v>
      </c>
      <c r="M32" s="50">
        <v>0</v>
      </c>
      <c r="N32" s="48">
        <f>SUM(G32:M32)</f>
        <v>1128.52</v>
      </c>
      <c r="O32" s="65">
        <v>0</v>
      </c>
      <c r="P32" s="48">
        <f>SUM(B32:E32,G32:M32,O32)</f>
        <v>15411.519999999999</v>
      </c>
      <c r="Q32" s="47">
        <f>(B32/$P32)</f>
        <v>0.92327038475114731</v>
      </c>
      <c r="R32" s="47">
        <f>(C32/$P32)</f>
        <v>2.5954610577022903E-3</v>
      </c>
      <c r="S32" s="47">
        <f>(D32/$P32)</f>
        <v>9.0841137019580167E-4</v>
      </c>
      <c r="T32" s="47">
        <f>F32/P32</f>
        <v>0.92677425717904538</v>
      </c>
      <c r="U32" s="47">
        <f>N32/P32</f>
        <v>7.3225742820954717E-2</v>
      </c>
      <c r="V32" s="21"/>
      <c r="Z32" s="30">
        <f>SUM(I32:K32,O32,E32)</f>
        <v>0</v>
      </c>
    </row>
    <row r="33" spans="1:26" s="11" customFormat="1" ht="10.5" customHeight="1" x14ac:dyDescent="0.2">
      <c r="A33" s="71">
        <f>(A32+1)</f>
        <v>1986</v>
      </c>
      <c r="B33" s="61">
        <v>15155</v>
      </c>
      <c r="C33" s="59">
        <v>74</v>
      </c>
      <c r="D33" s="59">
        <v>6</v>
      </c>
      <c r="E33" s="64" t="s">
        <v>6</v>
      </c>
      <c r="F33" s="59">
        <f>SUM(B33:E33)</f>
        <v>15235</v>
      </c>
      <c r="G33" s="61">
        <v>1412.579</v>
      </c>
      <c r="H33" s="57">
        <v>171.60499999999999</v>
      </c>
      <c r="I33" s="57">
        <v>0</v>
      </c>
      <c r="J33" s="57">
        <v>0</v>
      </c>
      <c r="K33" s="57">
        <v>0</v>
      </c>
      <c r="L33" s="57">
        <v>0</v>
      </c>
      <c r="M33" s="58">
        <v>0</v>
      </c>
      <c r="N33" s="56">
        <f>SUM(G33:M33)</f>
        <v>1584.184</v>
      </c>
      <c r="O33" s="63">
        <v>0</v>
      </c>
      <c r="P33" s="56">
        <f>SUM(B33:E33,G33:M33,O33)</f>
        <v>16819.184000000001</v>
      </c>
      <c r="Q33" s="55">
        <f>(B33/$P33)</f>
        <v>0.9010544150061025</v>
      </c>
      <c r="R33" s="55">
        <f>(C33/$P33)</f>
        <v>4.3997378231904706E-3</v>
      </c>
      <c r="S33" s="55">
        <f>(D33/$P33)</f>
        <v>3.5673549917760572E-4</v>
      </c>
      <c r="T33" s="55">
        <f>F33/P33</f>
        <v>0.90581088832847056</v>
      </c>
      <c r="U33" s="55">
        <f>N33/P33</f>
        <v>9.4189111671529366E-2</v>
      </c>
      <c r="V33" s="21"/>
      <c r="Z33" s="30">
        <f>SUM(I33:K33,O33,E33)</f>
        <v>0</v>
      </c>
    </row>
    <row r="34" spans="1:26" s="11" customFormat="1" ht="10.5" customHeight="1" x14ac:dyDescent="0.2">
      <c r="A34" s="70">
        <f>(A33+1)</f>
        <v>1987</v>
      </c>
      <c r="B34" s="53">
        <v>25221</v>
      </c>
      <c r="C34" s="51">
        <v>92</v>
      </c>
      <c r="D34" s="51">
        <v>13</v>
      </c>
      <c r="E34" s="66" t="s">
        <v>6</v>
      </c>
      <c r="F34" s="51">
        <f>SUM(B34:E34)</f>
        <v>25326</v>
      </c>
      <c r="G34" s="53">
        <v>856.06799999999998</v>
      </c>
      <c r="H34" s="49">
        <v>163.876</v>
      </c>
      <c r="I34" s="49">
        <v>0</v>
      </c>
      <c r="J34" s="49">
        <v>0</v>
      </c>
      <c r="K34" s="49">
        <v>0</v>
      </c>
      <c r="L34" s="49">
        <v>0</v>
      </c>
      <c r="M34" s="50">
        <v>0</v>
      </c>
      <c r="N34" s="48">
        <f>SUM(G34:M34)</f>
        <v>1019.944</v>
      </c>
      <c r="O34" s="65">
        <v>0</v>
      </c>
      <c r="P34" s="48">
        <f>SUM(B34:E34,G34:M34,O34)</f>
        <v>26345.944</v>
      </c>
      <c r="Q34" s="47">
        <f>(B34/$P34)</f>
        <v>0.95730105552490363</v>
      </c>
      <c r="R34" s="47">
        <f>(C34/$P34)</f>
        <v>3.491998616561244E-3</v>
      </c>
      <c r="S34" s="47">
        <f>(D34/$P34)</f>
        <v>4.9343458712278448E-4</v>
      </c>
      <c r="T34" s="47">
        <f>F34/P34</f>
        <v>0.96128648872858757</v>
      </c>
      <c r="U34" s="47">
        <f>N34/P34</f>
        <v>3.8713511271412406E-2</v>
      </c>
      <c r="V34" s="21"/>
      <c r="Z34" s="30">
        <f>SUM(I34:K34,O34,E34)</f>
        <v>0</v>
      </c>
    </row>
    <row r="35" spans="1:26" s="11" customFormat="1" ht="10.5" customHeight="1" x14ac:dyDescent="0.2">
      <c r="A35" s="71">
        <v>1988</v>
      </c>
      <c r="B35" s="61">
        <v>28806</v>
      </c>
      <c r="C35" s="59">
        <v>59</v>
      </c>
      <c r="D35" s="59">
        <v>5</v>
      </c>
      <c r="E35" s="64" t="s">
        <v>6</v>
      </c>
      <c r="F35" s="59">
        <f>SUM(B35:E35)</f>
        <v>28870</v>
      </c>
      <c r="G35" s="61">
        <v>593.10799999999995</v>
      </c>
      <c r="H35" s="57">
        <v>174.22499999999999</v>
      </c>
      <c r="I35" s="57">
        <v>0</v>
      </c>
      <c r="J35" s="57">
        <v>0</v>
      </c>
      <c r="K35" s="57">
        <v>0</v>
      </c>
      <c r="L35" s="57">
        <v>0</v>
      </c>
      <c r="M35" s="58">
        <v>0</v>
      </c>
      <c r="N35" s="56">
        <f>SUM(G35:M35)</f>
        <v>767.33299999999997</v>
      </c>
      <c r="O35" s="63">
        <v>0</v>
      </c>
      <c r="P35" s="56">
        <f>SUM(B35:E35,G35:M35,O35)</f>
        <v>29637.332999999999</v>
      </c>
      <c r="Q35" s="55">
        <f>(B35/$P35)</f>
        <v>0.9719498039853991</v>
      </c>
      <c r="R35" s="55">
        <f>(C35/$P35)</f>
        <v>1.9907324319634293E-3</v>
      </c>
      <c r="S35" s="55">
        <f>(D35/$P35)</f>
        <v>1.6870613830198555E-4</v>
      </c>
      <c r="T35" s="55">
        <f>F35/P35</f>
        <v>0.97410924255566456</v>
      </c>
      <c r="U35" s="55">
        <f>N35/P35</f>
        <v>2.5890757444335496E-2</v>
      </c>
      <c r="V35" s="21"/>
      <c r="Z35" s="30">
        <f>SUM(I35:K35,O35,E35)</f>
        <v>0</v>
      </c>
    </row>
    <row r="36" spans="1:26" s="11" customFormat="1" ht="10.5" customHeight="1" x14ac:dyDescent="0.2">
      <c r="A36" s="70">
        <v>1989</v>
      </c>
      <c r="B36" s="53">
        <v>29676</v>
      </c>
      <c r="C36" s="51">
        <v>48</v>
      </c>
      <c r="D36" s="51">
        <v>37</v>
      </c>
      <c r="E36" s="66" t="s">
        <v>6</v>
      </c>
      <c r="F36" s="51">
        <f>SUM(B36:E36)</f>
        <v>29761</v>
      </c>
      <c r="G36" s="53">
        <v>561.67499999999995</v>
      </c>
      <c r="H36" s="49">
        <v>173.15299999999999</v>
      </c>
      <c r="I36" s="49">
        <v>0</v>
      </c>
      <c r="J36" s="49">
        <v>0</v>
      </c>
      <c r="K36" s="49">
        <v>0</v>
      </c>
      <c r="L36" s="49">
        <v>0</v>
      </c>
      <c r="M36" s="50">
        <v>0</v>
      </c>
      <c r="N36" s="48">
        <f>SUM(G36:M36)</f>
        <v>734.82799999999997</v>
      </c>
      <c r="O36" s="65">
        <v>0</v>
      </c>
      <c r="P36" s="48">
        <f>SUM(B36:E36,G36:M36,O36)</f>
        <v>30495.827999999998</v>
      </c>
      <c r="Q36" s="47">
        <f>(B36/$P36)</f>
        <v>0.9731167161619616</v>
      </c>
      <c r="R36" s="47">
        <f>(C36/$P36)</f>
        <v>1.5739857924172449E-3</v>
      </c>
      <c r="S36" s="47">
        <f>(D36/$P36)</f>
        <v>1.2132807149882929E-3</v>
      </c>
      <c r="T36" s="47">
        <f>F36/P36</f>
        <v>0.97590398266936718</v>
      </c>
      <c r="U36" s="47">
        <f>N36/P36</f>
        <v>2.40960173306329E-2</v>
      </c>
      <c r="V36" s="21"/>
      <c r="Z36" s="30">
        <f>SUM(I36:K36,O36,E36)</f>
        <v>0</v>
      </c>
    </row>
    <row r="37" spans="1:26" s="11" customFormat="1" ht="10.5" customHeight="1" x14ac:dyDescent="0.2">
      <c r="A37" s="71">
        <v>1990</v>
      </c>
      <c r="B37" s="61">
        <v>31522.925999999999</v>
      </c>
      <c r="C37" s="59">
        <v>51.851999999999997</v>
      </c>
      <c r="D37" s="59">
        <v>146.488</v>
      </c>
      <c r="E37" s="64">
        <v>182.005</v>
      </c>
      <c r="F37" s="59">
        <f>SUM(B37:E37)</f>
        <v>31903.271000000001</v>
      </c>
      <c r="G37" s="61">
        <v>508.44299999999998</v>
      </c>
      <c r="H37" s="57">
        <v>151.82499999999999</v>
      </c>
      <c r="I37" s="57">
        <v>0</v>
      </c>
      <c r="J37" s="57">
        <v>0</v>
      </c>
      <c r="K37" s="57">
        <v>0</v>
      </c>
      <c r="L37" s="57">
        <v>0</v>
      </c>
      <c r="M37" s="58">
        <v>0</v>
      </c>
      <c r="N37" s="56">
        <f>SUM(G37:M37)</f>
        <v>660.26800000000003</v>
      </c>
      <c r="O37" s="63">
        <v>0</v>
      </c>
      <c r="P37" s="56">
        <f>SUM(B37:E37,G37:M37,O37)</f>
        <v>32563.539000000001</v>
      </c>
      <c r="Q37" s="55">
        <f>(B37/$P37)</f>
        <v>0.96804361466976907</v>
      </c>
      <c r="R37" s="55">
        <f>(C37/$P37)</f>
        <v>1.5923330692035652E-3</v>
      </c>
      <c r="S37" s="55">
        <f>(D37/$P37)</f>
        <v>4.4985282465766392E-3</v>
      </c>
      <c r="T37" s="55">
        <f>F37/P37</f>
        <v>0.97972370263563802</v>
      </c>
      <c r="U37" s="55">
        <f>N37/P37</f>
        <v>2.0276297364362025E-2</v>
      </c>
      <c r="V37" s="21"/>
      <c r="Z37" s="30">
        <f>SUM(I37:K37,O37,E37)</f>
        <v>182.005</v>
      </c>
    </row>
    <row r="38" spans="1:26" s="11" customFormat="1" ht="10.5" customHeight="1" x14ac:dyDescent="0.2">
      <c r="A38" s="70">
        <v>1991</v>
      </c>
      <c r="B38" s="53">
        <v>28887.599999999999</v>
      </c>
      <c r="C38" s="51">
        <v>51.314</v>
      </c>
      <c r="D38" s="51">
        <v>549.98400000000004</v>
      </c>
      <c r="E38" s="66">
        <v>203.80199999999999</v>
      </c>
      <c r="F38" s="51">
        <f>SUM(B38:E38)</f>
        <v>29692.699999999997</v>
      </c>
      <c r="G38" s="53">
        <v>626.96500000000003</v>
      </c>
      <c r="H38" s="49">
        <v>186.24100000000001</v>
      </c>
      <c r="I38" s="49">
        <v>0</v>
      </c>
      <c r="J38" s="49">
        <v>0</v>
      </c>
      <c r="K38" s="49">
        <v>0</v>
      </c>
      <c r="L38" s="49">
        <v>0</v>
      </c>
      <c r="M38" s="50">
        <v>0</v>
      </c>
      <c r="N38" s="48">
        <f>SUM(G38:M38)</f>
        <v>813.20600000000002</v>
      </c>
      <c r="O38" s="65">
        <v>0</v>
      </c>
      <c r="P38" s="48">
        <f>SUM(B38:E38,G38:M38,O38)</f>
        <v>30505.905999999999</v>
      </c>
      <c r="Q38" s="47">
        <f>(B38/$P38)</f>
        <v>0.94695105924734702</v>
      </c>
      <c r="R38" s="47">
        <f>(C38/$P38)</f>
        <v>1.682100508668715E-3</v>
      </c>
      <c r="S38" s="47">
        <f>(D38/$P38)</f>
        <v>1.8028771215645917E-2</v>
      </c>
      <c r="T38" s="47">
        <f>F38/P38</f>
        <v>0.97334267010460196</v>
      </c>
      <c r="U38" s="47">
        <f>N38/P38</f>
        <v>2.6657329895397961E-2</v>
      </c>
      <c r="V38" s="21"/>
      <c r="Z38" s="30">
        <f>SUM(I38:K38,O38,E38)</f>
        <v>203.80199999999999</v>
      </c>
    </row>
    <row r="39" spans="1:26" s="11" customFormat="1" ht="10.5" customHeight="1" x14ac:dyDescent="0.2">
      <c r="A39" s="71">
        <v>1992</v>
      </c>
      <c r="B39" s="61">
        <v>31552.99</v>
      </c>
      <c r="C39" s="59">
        <v>33.634999999999998</v>
      </c>
      <c r="D39" s="59">
        <v>631.43499999999995</v>
      </c>
      <c r="E39" s="64">
        <v>230.32599999999999</v>
      </c>
      <c r="F39" s="59">
        <f>SUM(B39:E39)</f>
        <v>32448.386000000002</v>
      </c>
      <c r="G39" s="61">
        <v>602.38400000000001</v>
      </c>
      <c r="H39" s="57">
        <v>233.393</v>
      </c>
      <c r="I39" s="57">
        <v>0</v>
      </c>
      <c r="J39" s="57">
        <v>0</v>
      </c>
      <c r="K39" s="57">
        <v>0</v>
      </c>
      <c r="L39" s="57">
        <v>0</v>
      </c>
      <c r="M39" s="58">
        <v>0</v>
      </c>
      <c r="N39" s="56">
        <f>SUM(G39:M39)</f>
        <v>835.77700000000004</v>
      </c>
      <c r="O39" s="63">
        <v>0</v>
      </c>
      <c r="P39" s="56">
        <f>SUM(B39:E39,G39:M39,O39)</f>
        <v>33284.163</v>
      </c>
      <c r="Q39" s="55">
        <f>(B39/$P39)</f>
        <v>0.94798808670658175</v>
      </c>
      <c r="R39" s="55">
        <f>(C39/$P39)</f>
        <v>1.010540658630953E-3</v>
      </c>
      <c r="S39" s="55">
        <f>(D39/$P39)</f>
        <v>1.8971034362498463E-2</v>
      </c>
      <c r="T39" s="55">
        <f>F39/P39</f>
        <v>0.97488964947083101</v>
      </c>
      <c r="U39" s="55">
        <f>N39/P39</f>
        <v>2.5110350529169084E-2</v>
      </c>
      <c r="V39" s="21"/>
      <c r="Z39" s="30">
        <f>SUM(I39:K39,O39,E39)</f>
        <v>230.32599999999999</v>
      </c>
    </row>
    <row r="40" spans="1:26" s="11" customFormat="1" ht="10.5" customHeight="1" x14ac:dyDescent="0.2">
      <c r="A40" s="70">
        <v>1993</v>
      </c>
      <c r="B40" s="53">
        <v>32125.793000000001</v>
      </c>
      <c r="C40" s="51">
        <v>36.585999999999999</v>
      </c>
      <c r="D40" s="51">
        <v>606.09900000000005</v>
      </c>
      <c r="E40" s="66">
        <v>281.45699999999999</v>
      </c>
      <c r="F40" s="51">
        <f>SUM(B40:E40)</f>
        <v>33049.935000000005</v>
      </c>
      <c r="G40" s="53">
        <v>860.01900000000001</v>
      </c>
      <c r="H40" s="49">
        <v>186.875</v>
      </c>
      <c r="I40" s="49">
        <v>0</v>
      </c>
      <c r="J40" s="49">
        <v>0</v>
      </c>
      <c r="K40" s="49">
        <v>0</v>
      </c>
      <c r="L40" s="49">
        <v>0</v>
      </c>
      <c r="M40" s="50">
        <v>0</v>
      </c>
      <c r="N40" s="48">
        <f>SUM(G40:M40)</f>
        <v>1046.894</v>
      </c>
      <c r="O40" s="65">
        <v>0</v>
      </c>
      <c r="P40" s="48">
        <f>SUM(B40:E40,G40:M40,O40)</f>
        <v>34096.829000000005</v>
      </c>
      <c r="Q40" s="47">
        <f>(B40/$P40)</f>
        <v>0.94219298222717418</v>
      </c>
      <c r="R40" s="47">
        <f>(C40/$P40)</f>
        <v>1.0730030056460673E-3</v>
      </c>
      <c r="S40" s="47">
        <f>(D40/$P40)</f>
        <v>1.7775817217489637E-2</v>
      </c>
      <c r="T40" s="47">
        <f>F40/P40</f>
        <v>0.96929644102681811</v>
      </c>
      <c r="U40" s="47">
        <f>N40/P40</f>
        <v>3.070355897318193E-2</v>
      </c>
      <c r="V40" s="21"/>
      <c r="Z40" s="30">
        <f>SUM(I40:K40,O40,E40)</f>
        <v>281.45699999999999</v>
      </c>
    </row>
    <row r="41" spans="1:26" s="11" customFormat="1" ht="10.5" customHeight="1" x14ac:dyDescent="0.2">
      <c r="A41" s="71">
        <v>1994</v>
      </c>
      <c r="B41" s="61">
        <v>33130.663999999997</v>
      </c>
      <c r="C41" s="59">
        <v>33.1</v>
      </c>
      <c r="D41" s="59">
        <v>807.25900000000001</v>
      </c>
      <c r="E41" s="64">
        <v>280.56900000000002</v>
      </c>
      <c r="F41" s="59">
        <f>SUM(B41:E41)</f>
        <v>34251.591999999997</v>
      </c>
      <c r="G41" s="61">
        <v>750.43799999999999</v>
      </c>
      <c r="H41" s="57">
        <v>232.631</v>
      </c>
      <c r="I41" s="57">
        <v>0</v>
      </c>
      <c r="J41" s="57">
        <v>0</v>
      </c>
      <c r="K41" s="57">
        <v>0</v>
      </c>
      <c r="L41" s="57">
        <v>0</v>
      </c>
      <c r="M41" s="68">
        <v>0</v>
      </c>
      <c r="N41" s="56">
        <f>SUM(G41:M41)</f>
        <v>983.06899999999996</v>
      </c>
      <c r="O41" s="63">
        <v>0</v>
      </c>
      <c r="P41" s="56">
        <f>SUM(B41:E41,G41:M41,O41)</f>
        <v>35234.661</v>
      </c>
      <c r="Q41" s="55">
        <f>(B41/$P41)</f>
        <v>0.94028615742890209</v>
      </c>
      <c r="R41" s="55">
        <f>(C41/$P41)</f>
        <v>9.3941587801852277E-4</v>
      </c>
      <c r="S41" s="55">
        <f>(D41/$P41)</f>
        <v>2.2910934207654218E-2</v>
      </c>
      <c r="T41" s="55">
        <f>F41/P41</f>
        <v>0.97209937680399416</v>
      </c>
      <c r="U41" s="55">
        <f>N41/P41</f>
        <v>2.7900623196005774E-2</v>
      </c>
      <c r="V41" s="21"/>
      <c r="Z41" s="30">
        <f>SUM(I41:K41,O41,E41)</f>
        <v>280.56900000000002</v>
      </c>
    </row>
    <row r="42" spans="1:26" s="11" customFormat="1" ht="10.5" customHeight="1" x14ac:dyDescent="0.2">
      <c r="A42" s="70">
        <v>1995</v>
      </c>
      <c r="B42" s="53">
        <v>30611.062999999998</v>
      </c>
      <c r="C42" s="51">
        <v>35.933999999999997</v>
      </c>
      <c r="D42" s="51">
        <v>791.21199999999999</v>
      </c>
      <c r="E42" s="66">
        <v>260.69400000000002</v>
      </c>
      <c r="F42" s="51">
        <f>SUM(B42:E42)</f>
        <v>31698.902999999998</v>
      </c>
      <c r="G42" s="53">
        <v>968.74300000000005</v>
      </c>
      <c r="H42" s="49">
        <v>168.16399999999999</v>
      </c>
      <c r="I42" s="49">
        <v>0</v>
      </c>
      <c r="J42" s="49">
        <v>0</v>
      </c>
      <c r="K42" s="49">
        <v>0</v>
      </c>
      <c r="L42" s="49">
        <v>0</v>
      </c>
      <c r="M42" s="50">
        <v>0</v>
      </c>
      <c r="N42" s="48">
        <f>SUM(G42:M42)</f>
        <v>1136.9070000000002</v>
      </c>
      <c r="O42" s="65">
        <v>0</v>
      </c>
      <c r="P42" s="48">
        <f>SUM(B42:E42,G42:M42,O42)</f>
        <v>32835.81</v>
      </c>
      <c r="Q42" s="47">
        <f>(B42/$P42)</f>
        <v>0.93224631888173315</v>
      </c>
      <c r="R42" s="47">
        <f>(C42/$P42)</f>
        <v>1.0943539994901906E-3</v>
      </c>
      <c r="S42" s="47">
        <f>(D42/$P42)</f>
        <v>2.4096009813675986E-2</v>
      </c>
      <c r="T42" s="47">
        <f>F42/P42</f>
        <v>0.96537600260203726</v>
      </c>
      <c r="U42" s="47">
        <f>N42/P42</f>
        <v>3.4623997397962777E-2</v>
      </c>
      <c r="V42" s="21"/>
      <c r="Z42" s="30">
        <f>SUM(I42:K42,O42,E42)</f>
        <v>260.69400000000002</v>
      </c>
    </row>
    <row r="43" spans="1:26" s="11" customFormat="1" ht="10.5" customHeight="1" x14ac:dyDescent="0.2">
      <c r="A43" s="71">
        <v>1996</v>
      </c>
      <c r="B43" s="61">
        <v>31100.841</v>
      </c>
      <c r="C43" s="59">
        <v>47.42</v>
      </c>
      <c r="D43" s="59">
        <v>323.91399999999999</v>
      </c>
      <c r="E43" s="64">
        <v>238.81700000000001</v>
      </c>
      <c r="F43" s="59">
        <f>SUM(B43:E43)</f>
        <v>31710.991999999998</v>
      </c>
      <c r="G43" s="61">
        <v>1048.9570000000001</v>
      </c>
      <c r="H43" s="57">
        <v>223.31100000000001</v>
      </c>
      <c r="I43" s="57">
        <v>0</v>
      </c>
      <c r="J43" s="57">
        <v>0</v>
      </c>
      <c r="K43" s="57">
        <v>0</v>
      </c>
      <c r="L43" s="57">
        <v>0</v>
      </c>
      <c r="M43" s="58">
        <v>0</v>
      </c>
      <c r="N43" s="56">
        <f>SUM(G43:M43)</f>
        <v>1272.268</v>
      </c>
      <c r="O43" s="63">
        <v>0</v>
      </c>
      <c r="P43" s="56">
        <f>SUM(B43:E43,G43:M43,O43)</f>
        <v>32983.259999999995</v>
      </c>
      <c r="Q43" s="55">
        <f>(B43/$P43)</f>
        <v>0.94292804895574311</v>
      </c>
      <c r="R43" s="55">
        <f>(C43/$P43)</f>
        <v>1.4376990024636742E-3</v>
      </c>
      <c r="S43" s="55">
        <f>(D43/$P43)</f>
        <v>9.8205574585410911E-3</v>
      </c>
      <c r="T43" s="55">
        <f>F43/P43</f>
        <v>0.96142685713904574</v>
      </c>
      <c r="U43" s="55">
        <f>N43/P43</f>
        <v>3.8573142860954319E-2</v>
      </c>
      <c r="V43" s="21"/>
      <c r="Z43" s="30">
        <f>SUM(I43:K43,O43,E43)</f>
        <v>238.81700000000001</v>
      </c>
    </row>
    <row r="44" spans="1:26" s="11" customFormat="1" ht="10.5" customHeight="1" x14ac:dyDescent="0.2">
      <c r="A44" s="70">
        <v>1997</v>
      </c>
      <c r="B44" s="53">
        <v>32544.003000000001</v>
      </c>
      <c r="C44" s="51">
        <v>46.947000000000003</v>
      </c>
      <c r="D44" s="51">
        <v>327.56599999999997</v>
      </c>
      <c r="E44" s="66">
        <v>281.017</v>
      </c>
      <c r="F44" s="51">
        <f>SUM(B44:E44)</f>
        <v>33199.533000000003</v>
      </c>
      <c r="G44" s="53">
        <v>1344.1610000000001</v>
      </c>
      <c r="H44" s="49">
        <v>203.17500000000001</v>
      </c>
      <c r="I44" s="49">
        <v>0</v>
      </c>
      <c r="J44" s="49">
        <v>0</v>
      </c>
      <c r="K44" s="49">
        <v>0</v>
      </c>
      <c r="L44" s="49">
        <v>0</v>
      </c>
      <c r="M44" s="50">
        <v>0</v>
      </c>
      <c r="N44" s="48">
        <f>SUM(G44:M44)</f>
        <v>1547.336</v>
      </c>
      <c r="O44" s="65">
        <v>0</v>
      </c>
      <c r="P44" s="48">
        <f>SUM(B44:E44,G44:M44,O44)</f>
        <v>34746.869000000006</v>
      </c>
      <c r="Q44" s="47">
        <f>(B44/$P44)</f>
        <v>0.93660246049795148</v>
      </c>
      <c r="R44" s="47">
        <f>(C44/$P44)</f>
        <v>1.351114542147668E-3</v>
      </c>
      <c r="S44" s="47">
        <f>(D44/$P44)</f>
        <v>9.4272091105532391E-3</v>
      </c>
      <c r="T44" s="47">
        <f>F44/P44</f>
        <v>0.95546833298850598</v>
      </c>
      <c r="U44" s="47">
        <f>N44/P44</f>
        <v>4.4531667011493893E-2</v>
      </c>
      <c r="V44" s="21"/>
      <c r="Z44" s="30">
        <f>SUM(I44:K44,O44,E44)</f>
        <v>281.017</v>
      </c>
    </row>
    <row r="45" spans="1:26" s="11" customFormat="1" ht="10.5" customHeight="1" x14ac:dyDescent="0.2">
      <c r="A45" s="71">
        <v>1998</v>
      </c>
      <c r="B45" s="61">
        <v>33587.673999999999</v>
      </c>
      <c r="C45" s="59">
        <v>34.948</v>
      </c>
      <c r="D45" s="59">
        <v>528.25699999999995</v>
      </c>
      <c r="E45" s="64">
        <v>284.78300000000002</v>
      </c>
      <c r="F45" s="59">
        <f>SUM(B45:E45)</f>
        <v>34435.661999999997</v>
      </c>
      <c r="G45" s="61">
        <v>1314.711</v>
      </c>
      <c r="H45" s="57">
        <v>194.55699999999999</v>
      </c>
      <c r="I45" s="57">
        <v>0</v>
      </c>
      <c r="J45" s="57">
        <v>0</v>
      </c>
      <c r="K45" s="57">
        <v>0</v>
      </c>
      <c r="L45" s="57">
        <v>0</v>
      </c>
      <c r="M45" s="58">
        <v>0</v>
      </c>
      <c r="N45" s="56">
        <f>SUM(G45:M45)</f>
        <v>1509.268</v>
      </c>
      <c r="O45" s="63">
        <v>0</v>
      </c>
      <c r="P45" s="56">
        <f>SUM(B45:E45,G45:M45,O45)</f>
        <v>35944.93</v>
      </c>
      <c r="Q45" s="55">
        <f>(B45/$P45)</f>
        <v>0.93442034801570062</v>
      </c>
      <c r="R45" s="55">
        <f>(C45/$P45)</f>
        <v>9.722650732662437E-4</v>
      </c>
      <c r="S45" s="55">
        <f>(D45/$P45)</f>
        <v>1.4696286792045496E-2</v>
      </c>
      <c r="T45" s="55">
        <f>F45/P45</f>
        <v>0.95801165838965319</v>
      </c>
      <c r="U45" s="55">
        <f>N45/P45</f>
        <v>4.1988341610346716E-2</v>
      </c>
      <c r="V45" s="21"/>
      <c r="Z45" s="30">
        <f>SUM(I45:K45,O45,E45)</f>
        <v>284.78300000000002</v>
      </c>
    </row>
    <row r="46" spans="1:26" s="11" customFormat="1" ht="10.5" customHeight="1" x14ac:dyDescent="0.2">
      <c r="A46" s="70">
        <v>1999</v>
      </c>
      <c r="B46" s="53">
        <v>34533.781000000003</v>
      </c>
      <c r="C46" s="51">
        <v>30.664000000000001</v>
      </c>
      <c r="D46" s="51">
        <v>610.05700000000002</v>
      </c>
      <c r="E46" s="66">
        <v>191.285</v>
      </c>
      <c r="F46" s="51">
        <f>SUM(B46:E46)</f>
        <v>35365.787000000004</v>
      </c>
      <c r="G46" s="53">
        <v>1255.1420000000001</v>
      </c>
      <c r="H46" s="49">
        <v>185.92599999999999</v>
      </c>
      <c r="I46" s="49">
        <v>0</v>
      </c>
      <c r="J46" s="49">
        <v>8.1690000000000005</v>
      </c>
      <c r="K46" s="49">
        <v>0</v>
      </c>
      <c r="L46" s="49">
        <v>0</v>
      </c>
      <c r="M46" s="50">
        <v>0</v>
      </c>
      <c r="N46" s="48">
        <f>SUM(G46:M46)</f>
        <v>1449.2370000000001</v>
      </c>
      <c r="O46" s="65">
        <v>0</v>
      </c>
      <c r="P46" s="48">
        <f>SUM(B46:E46,G46:M46,O46)</f>
        <v>36815.024000000005</v>
      </c>
      <c r="Q46" s="47">
        <f>(B46/$P46)</f>
        <v>0.9380349989721587</v>
      </c>
      <c r="R46" s="47">
        <f>(C46/$P46)</f>
        <v>8.3292082058672565E-4</v>
      </c>
      <c r="S46" s="47">
        <f>(D46/$P46)</f>
        <v>1.6570870631511744E-2</v>
      </c>
      <c r="T46" s="47">
        <f>F46/P46</f>
        <v>0.96063463112233738</v>
      </c>
      <c r="U46" s="47">
        <f>N46/P46</f>
        <v>3.9365368877662552E-2</v>
      </c>
      <c r="V46" s="21"/>
      <c r="Z46" s="30">
        <f>SUM(I46:K46,O46,E46)</f>
        <v>199.45400000000001</v>
      </c>
    </row>
    <row r="47" spans="1:26" s="11" customFormat="1" ht="10.5" customHeight="1" x14ac:dyDescent="0.2">
      <c r="A47" s="69">
        <v>2000</v>
      </c>
      <c r="B47" s="61">
        <v>34491.423999999999</v>
      </c>
      <c r="C47" s="59">
        <v>57.970999999999997</v>
      </c>
      <c r="D47" s="59">
        <v>890.22799999999995</v>
      </c>
      <c r="E47" s="64">
        <v>257.85700000000003</v>
      </c>
      <c r="F47" s="59">
        <f>SUM(B47:E47)</f>
        <v>35697.480000000003</v>
      </c>
      <c r="G47" s="61">
        <v>746.125</v>
      </c>
      <c r="H47" s="57">
        <v>186.46099999999998</v>
      </c>
      <c r="I47" s="57">
        <v>0</v>
      </c>
      <c r="J47" s="57">
        <v>9.11</v>
      </c>
      <c r="K47" s="57">
        <v>0</v>
      </c>
      <c r="L47" s="57">
        <v>0</v>
      </c>
      <c r="M47" s="68">
        <v>0</v>
      </c>
      <c r="N47" s="56">
        <f>SUM(G47:M47)</f>
        <v>941.69600000000003</v>
      </c>
      <c r="O47" s="63">
        <v>0</v>
      </c>
      <c r="P47" s="56">
        <f>SUM(B47:E47,G47:M47,O47)</f>
        <v>36639.176000000007</v>
      </c>
      <c r="Q47" s="55">
        <f>(B47/$P47)</f>
        <v>0.94138099612283832</v>
      </c>
      <c r="R47" s="55">
        <f>(C47/$P47)</f>
        <v>1.5822135301296074E-3</v>
      </c>
      <c r="S47" s="55">
        <f>(D47/$P47)</f>
        <v>2.4297162141419332E-2</v>
      </c>
      <c r="T47" s="55">
        <f>F47/P47</f>
        <v>0.97429811194443883</v>
      </c>
      <c r="U47" s="55">
        <f>N47/P47</f>
        <v>2.5701888055561072E-2</v>
      </c>
      <c r="V47" s="21"/>
      <c r="Z47" s="30">
        <f>SUM(I47:K47,O47,E47)</f>
        <v>266.96700000000004</v>
      </c>
    </row>
    <row r="48" spans="1:26" s="11" customFormat="1" ht="10.5" customHeight="1" x14ac:dyDescent="0.2">
      <c r="A48" s="67">
        <v>2001</v>
      </c>
      <c r="B48" s="53">
        <v>33679.307999999997</v>
      </c>
      <c r="C48" s="51">
        <v>57.576000000000001</v>
      </c>
      <c r="D48" s="51">
        <v>1446.077</v>
      </c>
      <c r="E48" s="66">
        <v>0</v>
      </c>
      <c r="F48" s="51">
        <f>SUM(B48:E48)</f>
        <v>35182.960999999996</v>
      </c>
      <c r="G48" s="53">
        <v>508.40499999999997</v>
      </c>
      <c r="H48" s="49">
        <v>185.98899999999998</v>
      </c>
      <c r="I48" s="49">
        <v>0</v>
      </c>
      <c r="J48" s="49">
        <v>5.4960000000000004</v>
      </c>
      <c r="K48" s="49">
        <v>0</v>
      </c>
      <c r="L48" s="49">
        <v>0</v>
      </c>
      <c r="M48" s="50">
        <v>0</v>
      </c>
      <c r="N48" s="48">
        <f>SUM(G48:M48)</f>
        <v>699.89</v>
      </c>
      <c r="O48" s="65">
        <v>4.1459999999999999</v>
      </c>
      <c r="P48" s="48">
        <f>SUM(B48:E48,G48:M48,O48)</f>
        <v>35886.996999999996</v>
      </c>
      <c r="Q48" s="47">
        <f>(B48/$P48)</f>
        <v>0.93848220289928419</v>
      </c>
      <c r="R48" s="47">
        <f>(C48/$P48)</f>
        <v>1.6043694043277013E-3</v>
      </c>
      <c r="S48" s="47">
        <f>(D48/$P48)</f>
        <v>4.029529135580779E-2</v>
      </c>
      <c r="T48" s="47">
        <f>F48/P48</f>
        <v>0.98038186365941959</v>
      </c>
      <c r="U48" s="47">
        <f>N48/P48</f>
        <v>1.9502607030618919E-2</v>
      </c>
      <c r="V48" s="21"/>
      <c r="Z48" s="30">
        <f>SUM(I48:K48,O48,E48)</f>
        <v>9.6419999999999995</v>
      </c>
    </row>
    <row r="49" spans="1:26" s="11" customFormat="1" ht="10.5" customHeight="1" x14ac:dyDescent="0.2">
      <c r="A49" s="62">
        <v>2002</v>
      </c>
      <c r="B49" s="61">
        <v>34487.722999999998</v>
      </c>
      <c r="C49" s="59">
        <v>53.518999999999998</v>
      </c>
      <c r="D49" s="59">
        <v>1380.181</v>
      </c>
      <c r="E49" s="64">
        <v>0</v>
      </c>
      <c r="F49" s="59">
        <f>SUM(B49:E49)</f>
        <v>35921.422999999995</v>
      </c>
      <c r="G49" s="61">
        <v>457.73200000000003</v>
      </c>
      <c r="H49" s="57">
        <v>247.33200000000002</v>
      </c>
      <c r="I49" s="57">
        <v>0</v>
      </c>
      <c r="J49" s="57">
        <v>6.27</v>
      </c>
      <c r="K49" s="57">
        <v>0</v>
      </c>
      <c r="L49" s="57">
        <v>0</v>
      </c>
      <c r="M49" s="58">
        <v>0</v>
      </c>
      <c r="N49" s="56">
        <f>SUM(G49:M49)</f>
        <v>711.33400000000006</v>
      </c>
      <c r="O49" s="63">
        <v>4.9269999999999996</v>
      </c>
      <c r="P49" s="56">
        <f>SUM(B49:E49,G49:M49,O49)</f>
        <v>36637.684000000001</v>
      </c>
      <c r="Q49" s="55">
        <f>(B49/$P49)</f>
        <v>0.94131831586297865</v>
      </c>
      <c r="R49" s="55">
        <f>(C49/$P49)</f>
        <v>1.4607637316812929E-3</v>
      </c>
      <c r="S49" s="55">
        <f>(D49/$P49)</f>
        <v>3.7671076588793109E-2</v>
      </c>
      <c r="T49" s="55">
        <f>F49/P49</f>
        <v>0.98045015618345288</v>
      </c>
      <c r="U49" s="55">
        <f>N49/P49</f>
        <v>1.9415364792163173E-2</v>
      </c>
      <c r="V49" s="21"/>
      <c r="Z49" s="30">
        <f>SUM(I49:K49,O49,E49)</f>
        <v>11.196999999999999</v>
      </c>
    </row>
    <row r="50" spans="1:26" s="11" customFormat="1" ht="10.5" customHeight="1" x14ac:dyDescent="0.2">
      <c r="A50" s="54">
        <v>2003</v>
      </c>
      <c r="B50" s="53">
        <v>35978.648000000001</v>
      </c>
      <c r="C50" s="51">
        <v>32.866</v>
      </c>
      <c r="D50" s="51">
        <v>1383.107</v>
      </c>
      <c r="E50" s="66">
        <v>0</v>
      </c>
      <c r="F50" s="51">
        <f>SUM(B50:E50)</f>
        <v>37394.620999999999</v>
      </c>
      <c r="G50" s="53">
        <v>421.339</v>
      </c>
      <c r="H50" s="49">
        <v>198.465</v>
      </c>
      <c r="I50" s="49">
        <v>0</v>
      </c>
      <c r="J50" s="49">
        <v>5.0830000000000002</v>
      </c>
      <c r="K50" s="49">
        <v>0</v>
      </c>
      <c r="L50" s="49">
        <v>0</v>
      </c>
      <c r="M50" s="50">
        <v>0</v>
      </c>
      <c r="N50" s="48">
        <f>SUM(G50:M50)</f>
        <v>624.88699999999994</v>
      </c>
      <c r="O50" s="65">
        <v>4.1580000000000004</v>
      </c>
      <c r="P50" s="48">
        <f>SUM(B50:E50,G50:M50,O50)</f>
        <v>38023.665999999997</v>
      </c>
      <c r="Q50" s="47">
        <f>(B50/$P50)</f>
        <v>0.94621723218376685</v>
      </c>
      <c r="R50" s="47">
        <f>(C50/$P50)</f>
        <v>8.6435642475925396E-4</v>
      </c>
      <c r="S50" s="47">
        <f>(D50/$P50)</f>
        <v>3.6374898727545103E-2</v>
      </c>
      <c r="T50" s="47">
        <f>F50/P50</f>
        <v>0.98345648733607127</v>
      </c>
      <c r="U50" s="47">
        <f>N50/P50</f>
        <v>1.6434159715162655E-2</v>
      </c>
      <c r="V50" s="21"/>
      <c r="Z50" s="30">
        <f>SUM(I50:K50,O50,E50)</f>
        <v>9.2409999999999997</v>
      </c>
    </row>
    <row r="51" spans="1:26" s="11" customFormat="1" ht="10.5" customHeight="1" x14ac:dyDescent="0.2">
      <c r="A51" s="62">
        <v>2004</v>
      </c>
      <c r="B51" s="61">
        <v>36617.853999999999</v>
      </c>
      <c r="C51" s="59">
        <v>32.600999999999999</v>
      </c>
      <c r="D51" s="59">
        <v>909.85</v>
      </c>
      <c r="E51" s="64">
        <v>0</v>
      </c>
      <c r="F51" s="59">
        <f>SUM(B51:E51)</f>
        <v>37560.305</v>
      </c>
      <c r="G51" s="61">
        <v>449.84800000000001</v>
      </c>
      <c r="H51" s="57">
        <v>194.876</v>
      </c>
      <c r="I51" s="57">
        <v>0</v>
      </c>
      <c r="J51" s="57">
        <v>3.8210000000000002</v>
      </c>
      <c r="K51" s="57">
        <v>0</v>
      </c>
      <c r="L51" s="57">
        <v>0</v>
      </c>
      <c r="M51" s="58">
        <v>0</v>
      </c>
      <c r="N51" s="56">
        <f>SUM(G51:M51)</f>
        <v>648.54500000000007</v>
      </c>
      <c r="O51" s="63">
        <v>3.1259999999999999</v>
      </c>
      <c r="P51" s="56">
        <f>SUM(B51:E51,G51:M51,O51)</f>
        <v>38211.975999999995</v>
      </c>
      <c r="Q51" s="55">
        <f>(B51/$P51)</f>
        <v>0.95828213646946714</v>
      </c>
      <c r="R51" s="55">
        <f>(C51/$P51)</f>
        <v>8.5316184643264724E-4</v>
      </c>
      <c r="S51" s="55">
        <f>(D51/$P51)</f>
        <v>2.3810598017752344E-2</v>
      </c>
      <c r="T51" s="55">
        <f>F51/P51</f>
        <v>0.98294589633365215</v>
      </c>
      <c r="U51" s="55">
        <f>N51/P51</f>
        <v>1.6972296852693514E-2</v>
      </c>
      <c r="V51" s="21"/>
      <c r="Z51" s="30">
        <f>SUM(I51:K51,O51,E51)</f>
        <v>6.9470000000000001</v>
      </c>
    </row>
    <row r="52" spans="1:26" s="11" customFormat="1" ht="10.5" customHeight="1" x14ac:dyDescent="0.2">
      <c r="A52" s="54">
        <v>2005</v>
      </c>
      <c r="B52" s="53">
        <v>35970.404999999999</v>
      </c>
      <c r="C52" s="51">
        <v>40.908999999999999</v>
      </c>
      <c r="D52" s="51">
        <v>1177.501</v>
      </c>
      <c r="E52" s="66">
        <v>0</v>
      </c>
      <c r="F52" s="51">
        <f>SUM(B52:E52)</f>
        <v>37188.814999999995</v>
      </c>
      <c r="G52" s="53">
        <v>784.46299999999997</v>
      </c>
      <c r="H52" s="49">
        <v>184.80199999999999</v>
      </c>
      <c r="I52" s="49">
        <v>0</v>
      </c>
      <c r="J52" s="49">
        <v>3.948</v>
      </c>
      <c r="K52" s="49">
        <v>0</v>
      </c>
      <c r="L52" s="49">
        <v>0</v>
      </c>
      <c r="M52" s="50">
        <v>0</v>
      </c>
      <c r="N52" s="48">
        <f>SUM(G52:M52)</f>
        <v>973.21299999999997</v>
      </c>
      <c r="O52" s="65">
        <v>3.1019999999999999</v>
      </c>
      <c r="P52" s="48">
        <f>SUM(B52:E52,G52:M52,O52)</f>
        <v>38165.129999999997</v>
      </c>
      <c r="Q52" s="47">
        <f>(B52/$P52)</f>
        <v>0.94249397290144177</v>
      </c>
      <c r="R52" s="47">
        <f>(C52/$P52)</f>
        <v>1.0718946850174491E-3</v>
      </c>
      <c r="S52" s="47">
        <f>(D52/$P52)</f>
        <v>3.0852796780726281E-2</v>
      </c>
      <c r="T52" s="47">
        <f>F52/P52</f>
        <v>0.97441866436718538</v>
      </c>
      <c r="U52" s="47">
        <f>N52/P52</f>
        <v>2.5500057251213348E-2</v>
      </c>
      <c r="V52" s="21"/>
      <c r="Z52" s="30">
        <f>SUM(I52:K52,O52,E52)</f>
        <v>7.05</v>
      </c>
    </row>
    <row r="53" spans="1:26" s="11" customFormat="1" ht="10.5" customHeight="1" x14ac:dyDescent="0.2">
      <c r="A53" s="62">
        <v>2006</v>
      </c>
      <c r="B53" s="61">
        <v>36855.550000000003</v>
      </c>
      <c r="C53" s="59">
        <v>62.125999999999998</v>
      </c>
      <c r="D53" s="59">
        <v>3388.55</v>
      </c>
      <c r="E53" s="64">
        <v>0</v>
      </c>
      <c r="F53" s="59">
        <f>SUM(B53:E53)</f>
        <v>40306.226000000002</v>
      </c>
      <c r="G53" s="61">
        <v>746.78300000000002</v>
      </c>
      <c r="H53" s="57">
        <v>190.608</v>
      </c>
      <c r="I53" s="57">
        <v>8.7100000000000009</v>
      </c>
      <c r="J53" s="57">
        <v>6.1580000000000004</v>
      </c>
      <c r="K53" s="57">
        <v>0</v>
      </c>
      <c r="L53" s="57">
        <v>0</v>
      </c>
      <c r="M53" s="58">
        <v>0</v>
      </c>
      <c r="N53" s="56">
        <f>SUM(G53:M53)</f>
        <v>952.25900000000013</v>
      </c>
      <c r="O53" s="63">
        <v>4.8380000000000001</v>
      </c>
      <c r="P53" s="56">
        <f>SUM(B53:E53,G53:M53,O53)</f>
        <v>41263.323000000011</v>
      </c>
      <c r="Q53" s="55">
        <f>(B53/$P53)</f>
        <v>0.89317939808192359</v>
      </c>
      <c r="R53" s="55">
        <f>(C53/$P53)</f>
        <v>1.5055985675220577E-3</v>
      </c>
      <c r="S53" s="55">
        <f>(D53/$P53)</f>
        <v>8.2120143353456992E-2</v>
      </c>
      <c r="T53" s="55">
        <f>F53/P53</f>
        <v>0.97680514000290264</v>
      </c>
      <c r="U53" s="55">
        <f>N53/P53</f>
        <v>2.3077613017255055E-2</v>
      </c>
      <c r="V53" s="21"/>
      <c r="Z53" s="30">
        <f>SUM(I53:K53,O53,E53)</f>
        <v>19.706000000000003</v>
      </c>
    </row>
    <row r="54" spans="1:26" s="11" customFormat="1" ht="10.5" customHeight="1" x14ac:dyDescent="0.2">
      <c r="A54" s="54">
        <v>2007</v>
      </c>
      <c r="B54" s="53">
        <v>37170.794000000002</v>
      </c>
      <c r="C54" s="51">
        <v>39.146999999999998</v>
      </c>
      <c r="D54" s="51">
        <v>7424.2179999999998</v>
      </c>
      <c r="E54" s="66">
        <v>0</v>
      </c>
      <c r="F54" s="51">
        <f>SUM(B54:E54)</f>
        <v>44634.159</v>
      </c>
      <c r="G54" s="53">
        <v>538.78200000000004</v>
      </c>
      <c r="H54" s="49">
        <v>163.92500000000001</v>
      </c>
      <c r="I54" s="49">
        <v>25.076000000000001</v>
      </c>
      <c r="J54" s="49">
        <v>5.9539999999999997</v>
      </c>
      <c r="K54" s="49">
        <v>0</v>
      </c>
      <c r="L54" s="49">
        <v>0</v>
      </c>
      <c r="M54" s="50">
        <v>0</v>
      </c>
      <c r="N54" s="48">
        <f>SUM(G54:M54)</f>
        <v>733.73700000000008</v>
      </c>
      <c r="O54" s="65">
        <v>4.6790000000000003</v>
      </c>
      <c r="P54" s="48">
        <f>SUM(B54:E54,G54:M54,O54)</f>
        <v>45372.574999999997</v>
      </c>
      <c r="Q54" s="47">
        <f>(B54/$P54)</f>
        <v>0.81923483513994977</v>
      </c>
      <c r="R54" s="47">
        <f>(C54/$P54)</f>
        <v>8.6278991218814455E-4</v>
      </c>
      <c r="S54" s="47">
        <f>(D54/$P54)</f>
        <v>0.16362787432716791</v>
      </c>
      <c r="T54" s="47">
        <f>F54/P54</f>
        <v>0.98372549937930576</v>
      </c>
      <c r="U54" s="47">
        <f>N54/P54</f>
        <v>1.617137665208554E-2</v>
      </c>
      <c r="V54" s="21"/>
      <c r="Z54" s="30">
        <f>SUM(I54:K54,O54,E54)</f>
        <v>35.709000000000003</v>
      </c>
    </row>
    <row r="55" spans="1:26" s="11" customFormat="1" ht="10.5" customHeight="1" x14ac:dyDescent="0.2">
      <c r="A55" s="62">
        <v>2008</v>
      </c>
      <c r="B55" s="61">
        <v>38020.366999999998</v>
      </c>
      <c r="C55" s="59">
        <v>43.612000000000002</v>
      </c>
      <c r="D55" s="59">
        <v>7366.3069999999998</v>
      </c>
      <c r="E55" s="64">
        <v>35.787999999999997</v>
      </c>
      <c r="F55" s="60">
        <f>SUM(B55:E55)</f>
        <v>45466.074000000001</v>
      </c>
      <c r="G55" s="61">
        <v>668.08399999999995</v>
      </c>
      <c r="H55" s="57">
        <v>254.27699999999999</v>
      </c>
      <c r="I55" s="57">
        <v>24.847999999999999</v>
      </c>
      <c r="J55" s="57">
        <v>-1.163</v>
      </c>
      <c r="K55" s="57">
        <v>0</v>
      </c>
      <c r="L55" s="57">
        <v>0</v>
      </c>
      <c r="M55" s="58">
        <v>23.9</v>
      </c>
      <c r="N55" s="56">
        <f>SUM(G55:M55)</f>
        <v>969.9459999999998</v>
      </c>
      <c r="O55" s="63">
        <v>142.74299999999999</v>
      </c>
      <c r="P55" s="56">
        <f>SUM(B55:E55,G55:M55,O55)</f>
        <v>46578.763000000006</v>
      </c>
      <c r="Q55" s="55">
        <f>(B55/$P55)</f>
        <v>0.81625969757934513</v>
      </c>
      <c r="R55" s="55">
        <f>(C55/$P55)</f>
        <v>9.3630653093986188E-4</v>
      </c>
      <c r="S55" s="55">
        <f>(D55/$P55)</f>
        <v>0.1581473299323127</v>
      </c>
      <c r="T55" s="55">
        <f>F55/P55</f>
        <v>0.97611166702731011</v>
      </c>
      <c r="U55" s="55">
        <f>N55/P55</f>
        <v>2.082378185955689E-2</v>
      </c>
      <c r="V55" s="21"/>
      <c r="Z55" s="30">
        <f>SUM(I55:K55,O55,E55)</f>
        <v>202.21600000000001</v>
      </c>
    </row>
    <row r="56" spans="1:26" s="11" customFormat="1" ht="10.5" customHeight="1" x14ac:dyDescent="0.2">
      <c r="A56" s="54">
        <v>2009</v>
      </c>
      <c r="B56" s="53">
        <v>35526.125999999997</v>
      </c>
      <c r="C56" s="51">
        <v>36.057000000000002</v>
      </c>
      <c r="D56" s="51">
        <v>6444.0420000000004</v>
      </c>
      <c r="E56" s="51">
        <v>27.933</v>
      </c>
      <c r="F56" s="52">
        <f>SUM(B56:E56)</f>
        <v>42034.157999999996</v>
      </c>
      <c r="G56" s="51">
        <v>835.25699999999995</v>
      </c>
      <c r="H56" s="49">
        <v>279.12099999999998</v>
      </c>
      <c r="I56" s="49">
        <v>42.274999999999999</v>
      </c>
      <c r="J56" s="49">
        <v>5.6029999999999998</v>
      </c>
      <c r="K56" s="49">
        <v>0</v>
      </c>
      <c r="L56" s="49">
        <v>0</v>
      </c>
      <c r="M56" s="50">
        <v>159.53700000000001</v>
      </c>
      <c r="N56" s="48">
        <f>SUM(G56:M56)</f>
        <v>1321.7930000000001</v>
      </c>
      <c r="O56" s="49">
        <v>186.994</v>
      </c>
      <c r="P56" s="48">
        <f>SUM(B56:E56,G56:M56,O56)</f>
        <v>43542.944999999992</v>
      </c>
      <c r="Q56" s="47">
        <f>(B56/$P56)</f>
        <v>0.8158870742436003</v>
      </c>
      <c r="R56" s="47">
        <f>(C56/$P56)</f>
        <v>8.2807903783265022E-4</v>
      </c>
      <c r="S56" s="47">
        <f>(D56/$P56)</f>
        <v>0.1479927919436777</v>
      </c>
      <c r="T56" s="47">
        <f>F56/P56</f>
        <v>0.96534944983624793</v>
      </c>
      <c r="U56" s="47">
        <f>N56/P56</f>
        <v>3.0356077201484657E-2</v>
      </c>
      <c r="V56" s="21"/>
      <c r="Z56" s="30">
        <f>SUM(I56:K56,O56,E56)</f>
        <v>262.80500000000001</v>
      </c>
    </row>
    <row r="57" spans="1:26" s="11" customFormat="1" ht="10.5" customHeight="1" x14ac:dyDescent="0.2">
      <c r="A57" s="62">
        <v>2010</v>
      </c>
      <c r="B57" s="61">
        <v>34057.264999999999</v>
      </c>
      <c r="C57" s="59">
        <v>50.356999999999999</v>
      </c>
      <c r="D57" s="59">
        <v>6455.3959999999997</v>
      </c>
      <c r="E57" s="59">
        <v>36.22</v>
      </c>
      <c r="F57" s="60">
        <f>SUM(B57:E57)</f>
        <v>40599.238000000005</v>
      </c>
      <c r="G57" s="59">
        <v>695.51199999999994</v>
      </c>
      <c r="H57" s="57">
        <v>276.94900000000001</v>
      </c>
      <c r="I57" s="57">
        <v>51.038000000000004</v>
      </c>
      <c r="J57" s="57">
        <v>5.3</v>
      </c>
      <c r="K57" s="57">
        <v>0</v>
      </c>
      <c r="L57" s="57">
        <v>0</v>
      </c>
      <c r="M57" s="58">
        <v>447.68</v>
      </c>
      <c r="N57" s="56">
        <f>SUM(G57:M57)</f>
        <v>1476.479</v>
      </c>
      <c r="O57" s="57">
        <v>173.63800000000001</v>
      </c>
      <c r="P57" s="56">
        <f>SUM(B57:E57,G57:M57,O57)</f>
        <v>42249.35500000001</v>
      </c>
      <c r="Q57" s="55">
        <f>(B57/$P57)</f>
        <v>0.80610141858970374</v>
      </c>
      <c r="R57" s="55">
        <f>(C57/$P57)</f>
        <v>1.1918998526723068E-3</v>
      </c>
      <c r="S57" s="55">
        <f>(D57/$P57)</f>
        <v>0.15279277044584463</v>
      </c>
      <c r="T57" s="55">
        <f>F57/P57</f>
        <v>0.96094338008237035</v>
      </c>
      <c r="U57" s="55">
        <f>N57/P57</f>
        <v>3.4946782027796629E-2</v>
      </c>
      <c r="V57" s="21"/>
      <c r="Z57" s="30">
        <f>SUM(I57:K57,O57,E57)</f>
        <v>266.19600000000003</v>
      </c>
    </row>
    <row r="58" spans="1:26" s="11" customFormat="1" ht="10.5" customHeight="1" x14ac:dyDescent="0.2">
      <c r="A58" s="54">
        <v>2011</v>
      </c>
      <c r="B58" s="53">
        <v>33137.663260000001</v>
      </c>
      <c r="C58" s="51">
        <v>53.949160000000006</v>
      </c>
      <c r="D58" s="51">
        <v>5256.0463499999996</v>
      </c>
      <c r="E58" s="51">
        <v>32.638240000000003</v>
      </c>
      <c r="F58" s="52">
        <f>SUM(B58:E58)</f>
        <v>38480.297009999995</v>
      </c>
      <c r="G58" s="51">
        <v>1230.165</v>
      </c>
      <c r="H58" s="49">
        <v>330.18799999999999</v>
      </c>
      <c r="I58" s="49">
        <v>53.191999999999993</v>
      </c>
      <c r="J58" s="49">
        <v>4.8148400000000002</v>
      </c>
      <c r="K58" s="49">
        <v>0</v>
      </c>
      <c r="L58" s="49">
        <v>0</v>
      </c>
      <c r="M58" s="50">
        <v>572.79</v>
      </c>
      <c r="N58" s="48">
        <f>SUM(G58:M58)</f>
        <v>2191.14984</v>
      </c>
      <c r="O58" s="49">
        <v>164.70317</v>
      </c>
      <c r="P58" s="48">
        <f>SUM(B58:E58,G58:M58,O58)</f>
        <v>40836.150020000001</v>
      </c>
      <c r="Q58" s="47">
        <f>(B58/$P58)</f>
        <v>0.8114786345865227</v>
      </c>
      <c r="R58" s="47">
        <f>(C58/$P58)</f>
        <v>1.3211127878993917E-3</v>
      </c>
      <c r="S58" s="47">
        <f>(D58/$P58)</f>
        <v>0.12871062397963048</v>
      </c>
      <c r="T58" s="47">
        <f>F58/P58</f>
        <v>0.94230962005854624</v>
      </c>
      <c r="U58" s="47">
        <f>N58/P58</f>
        <v>5.3657111136256916E-2</v>
      </c>
      <c r="V58" s="21"/>
      <c r="Z58" s="30">
        <f>SUM(I58:K58,O58,E58)</f>
        <v>255.34825000000001</v>
      </c>
    </row>
    <row r="59" spans="1:26" s="11" customFormat="1" ht="10.5" customHeight="1" x14ac:dyDescent="0.2">
      <c r="A59" s="62">
        <v>2012</v>
      </c>
      <c r="B59" s="61">
        <v>30799.119999999999</v>
      </c>
      <c r="C59" s="59">
        <v>39.786999999999999</v>
      </c>
      <c r="D59" s="59">
        <v>6579.6040000000003</v>
      </c>
      <c r="E59" s="59">
        <v>3.931</v>
      </c>
      <c r="F59" s="60">
        <f>SUM(B59:E59)</f>
        <v>37422.441999999995</v>
      </c>
      <c r="G59" s="59">
        <v>747.78599999999994</v>
      </c>
      <c r="H59" s="57">
        <v>334.63799999999998</v>
      </c>
      <c r="I59" s="57">
        <v>54.22</v>
      </c>
      <c r="J59" s="57">
        <v>4.8090000000000002</v>
      </c>
      <c r="K59" s="57">
        <v>0.52700000000000002</v>
      </c>
      <c r="L59" s="57">
        <v>1.619</v>
      </c>
      <c r="M59" s="58">
        <v>703.91099999999994</v>
      </c>
      <c r="N59" s="56">
        <f>SUM(G59:M59)</f>
        <v>1847.5099999999998</v>
      </c>
      <c r="O59" s="57">
        <v>133.00800000000001</v>
      </c>
      <c r="P59" s="56">
        <f>SUM(B59:E59,G59:M59,O59)</f>
        <v>39402.959999999999</v>
      </c>
      <c r="Q59" s="55">
        <f>(B59/$P59)</f>
        <v>0.78164483074368019</v>
      </c>
      <c r="R59" s="55">
        <f>(C59/$P59)</f>
        <v>1.0097464758992726E-3</v>
      </c>
      <c r="S59" s="55">
        <f>(D59/$P59)</f>
        <v>0.16698248050400274</v>
      </c>
      <c r="T59" s="55">
        <f>F59/P59</f>
        <v>0.94973682180221985</v>
      </c>
      <c r="U59" s="55">
        <f>N59/P59</f>
        <v>4.6887594231499352E-2</v>
      </c>
      <c r="V59" s="21"/>
      <c r="Z59" s="30">
        <f>SUM(I59:K59,O59,E59)</f>
        <v>196.49500000000003</v>
      </c>
    </row>
    <row r="60" spans="1:26" s="11" customFormat="1" ht="10.5" customHeight="1" x14ac:dyDescent="0.2">
      <c r="A60" s="54">
        <v>2013</v>
      </c>
      <c r="B60" s="53">
        <v>34284.956819999999</v>
      </c>
      <c r="C60" s="51">
        <v>26.00103</v>
      </c>
      <c r="D60" s="51">
        <v>6606.4228800000001</v>
      </c>
      <c r="E60" s="51">
        <v>1.7702800000000001</v>
      </c>
      <c r="F60" s="52">
        <f>SUM(B60:E60)</f>
        <v>40919.151009999994</v>
      </c>
      <c r="G60" s="51">
        <v>504.99599999999998</v>
      </c>
      <c r="H60" s="49">
        <v>318.90800000000002</v>
      </c>
      <c r="I60" s="49">
        <v>56.497999999999998</v>
      </c>
      <c r="J60" s="49">
        <v>4.9412399999999996</v>
      </c>
      <c r="K60" s="49">
        <v>9.4870000000000001</v>
      </c>
      <c r="L60" s="49">
        <v>2.1</v>
      </c>
      <c r="M60" s="50">
        <v>539.80600000000004</v>
      </c>
      <c r="N60" s="48">
        <f>SUM(G60:M60)</f>
        <v>1436.7362400000002</v>
      </c>
      <c r="O60" s="49">
        <v>160.86358999999999</v>
      </c>
      <c r="P60" s="48">
        <f>SUM(B60:E60,G60:M60,O60)</f>
        <v>42516.750839999993</v>
      </c>
      <c r="Q60" s="47">
        <f>(B60/$P60)</f>
        <v>0.80638703905248854</v>
      </c>
      <c r="R60" s="47">
        <f>(C60/$P60)</f>
        <v>6.1154790726713028E-4</v>
      </c>
      <c r="S60" s="47">
        <f>(D60/$P60)</f>
        <v>0.15538400158707896</v>
      </c>
      <c r="T60" s="47">
        <f>F60/P60</f>
        <v>0.96242422578310083</v>
      </c>
      <c r="U60" s="47">
        <f>N60/P60</f>
        <v>3.3792239802301893E-2</v>
      </c>
      <c r="V60" s="21"/>
      <c r="Z60" s="30">
        <f>SUM(I60:K60,O60,E60)</f>
        <v>233.56011000000001</v>
      </c>
    </row>
    <row r="61" spans="1:26" s="11" customFormat="1" ht="10.5" customHeight="1" x14ac:dyDescent="0.2">
      <c r="A61" s="62">
        <v>2014</v>
      </c>
      <c r="B61" s="61">
        <v>33376.687680000003</v>
      </c>
      <c r="C61" s="59">
        <v>24.317599999999999</v>
      </c>
      <c r="D61" s="59">
        <v>8376.4200400000009</v>
      </c>
      <c r="E61" s="59">
        <v>0</v>
      </c>
      <c r="F61" s="60">
        <f>SUM(B61:E61)</f>
        <v>41777.425320000009</v>
      </c>
      <c r="G61" s="59">
        <v>632.82299999999998</v>
      </c>
      <c r="H61" s="57">
        <v>521.58199999999999</v>
      </c>
      <c r="I61" s="57">
        <v>60.076999999999998</v>
      </c>
      <c r="J61" s="57">
        <v>3.7211699999999999</v>
      </c>
      <c r="K61" s="57">
        <v>8.7319999999999993</v>
      </c>
      <c r="L61" s="57">
        <v>2.2349999999999999</v>
      </c>
      <c r="M61" s="58">
        <v>659.95100000000002</v>
      </c>
      <c r="N61" s="56">
        <f>SUM(G61:M61)</f>
        <v>1889.1211699999999</v>
      </c>
      <c r="O61" s="57">
        <v>117.97939</v>
      </c>
      <c r="P61" s="56">
        <f>SUM(B61:E61,G61:M61,O61)</f>
        <v>43784.525880000008</v>
      </c>
      <c r="Q61" s="55">
        <f>(B61/$P61)</f>
        <v>0.76229414408814866</v>
      </c>
      <c r="R61" s="55">
        <f>(C61/$P61)</f>
        <v>5.5539256189839992E-4</v>
      </c>
      <c r="S61" s="55">
        <f>(D61/$P61)</f>
        <v>0.19131005467450318</v>
      </c>
      <c r="T61" s="55">
        <f>F61/P61</f>
        <v>0.95415959132455042</v>
      </c>
      <c r="U61" s="55">
        <f>N61/P61</f>
        <v>4.3145863339425057E-2</v>
      </c>
      <c r="V61" s="21"/>
      <c r="Z61" s="30">
        <f>SUM(I61:K61,O61,E61)</f>
        <v>190.50955999999999</v>
      </c>
    </row>
    <row r="62" spans="1:26" s="11" customFormat="1" ht="10.5" customHeight="1" x14ac:dyDescent="0.2">
      <c r="A62" s="54">
        <v>2015</v>
      </c>
      <c r="B62" s="53">
        <v>31656.489000000001</v>
      </c>
      <c r="C62" s="51">
        <v>19.731999999999999</v>
      </c>
      <c r="D62" s="51">
        <v>8217.6650000000009</v>
      </c>
      <c r="E62" s="51">
        <v>8.3040000000000003</v>
      </c>
      <c r="F62" s="52">
        <f>SUM(B62:E62)</f>
        <v>39902.189999999995</v>
      </c>
      <c r="G62" s="51">
        <v>768.77300000000002</v>
      </c>
      <c r="H62" s="49">
        <v>429.517</v>
      </c>
      <c r="I62" s="49">
        <v>71.453999999999994</v>
      </c>
      <c r="J62" s="49">
        <v>3.74</v>
      </c>
      <c r="K62" s="49">
        <v>9.9369999999999994</v>
      </c>
      <c r="L62" s="49">
        <v>31.859000000000002</v>
      </c>
      <c r="M62" s="50">
        <v>625.91700000000003</v>
      </c>
      <c r="N62" s="48">
        <f>SUM(G62:M62)</f>
        <v>1941.1969999999997</v>
      </c>
      <c r="O62" s="49">
        <v>105.732</v>
      </c>
      <c r="P62" s="48">
        <f>SUM(B62:E62,G62:M62,O62)</f>
        <v>41949.118999999992</v>
      </c>
      <c r="Q62" s="47">
        <f>(B62/$P62)</f>
        <v>0.75464013916478212</v>
      </c>
      <c r="R62" s="47">
        <f>(C62/$P62)</f>
        <v>4.7037936601243053E-4</v>
      </c>
      <c r="S62" s="47">
        <f>(D62/$P62)</f>
        <v>0.19589600916291</v>
      </c>
      <c r="T62" s="47">
        <f>F62/P62</f>
        <v>0.95120448179138173</v>
      </c>
      <c r="U62" s="47">
        <f>N62/P62</f>
        <v>4.6275036193251164E-2</v>
      </c>
      <c r="V62" s="21"/>
      <c r="Z62" s="30">
        <f>SUM(I62:K62,O62,E62)</f>
        <v>199.167</v>
      </c>
    </row>
    <row r="63" spans="1:26" s="11" customFormat="1" ht="10.5" customHeight="1" x14ac:dyDescent="0.2">
      <c r="A63" s="46">
        <v>2016</v>
      </c>
      <c r="B63" s="45">
        <v>25939.442999999999</v>
      </c>
      <c r="C63" s="43">
        <v>31.552</v>
      </c>
      <c r="D63" s="43">
        <v>8691.32</v>
      </c>
      <c r="E63" s="43">
        <v>54.098999999999997</v>
      </c>
      <c r="F63" s="44">
        <f>SUM(B63:E63)</f>
        <v>34716.414000000004</v>
      </c>
      <c r="G63" s="43">
        <v>759.54200000000003</v>
      </c>
      <c r="H63" s="41">
        <v>485.09399999999999</v>
      </c>
      <c r="I63" s="41">
        <v>77.081999999999994</v>
      </c>
      <c r="J63" s="41">
        <v>4.9660000000000002</v>
      </c>
      <c r="K63" s="41">
        <v>2.036</v>
      </c>
      <c r="L63" s="41">
        <v>1053.6610000000001</v>
      </c>
      <c r="M63" s="42">
        <v>822.28200000000004</v>
      </c>
      <c r="N63" s="40">
        <f>SUM(G63:M63)</f>
        <v>3204.663</v>
      </c>
      <c r="O63" s="41">
        <v>212.851</v>
      </c>
      <c r="P63" s="40">
        <f>SUM(B63:E63,G63:M63,O63)</f>
        <v>38133.928000000007</v>
      </c>
      <c r="Q63" s="39">
        <f>(B63/$P63)</f>
        <v>0.68021954098198312</v>
      </c>
      <c r="R63" s="39">
        <f>(C63/$P63)</f>
        <v>8.2739968460631677E-4</v>
      </c>
      <c r="S63" s="39">
        <f>(D63/$P63)</f>
        <v>0.22791567655972914</v>
      </c>
      <c r="T63" s="39">
        <f>F63/P63</f>
        <v>0.9103812751731214</v>
      </c>
      <c r="U63" s="39">
        <f>N63/P63</f>
        <v>8.403705487669666E-2</v>
      </c>
      <c r="V63" s="21"/>
      <c r="Z63" s="30">
        <f>SUM(I63:K63,O63,E63)</f>
        <v>351.03399999999999</v>
      </c>
    </row>
    <row r="64" spans="1:26" s="11" customFormat="1" ht="10.5" customHeight="1" x14ac:dyDescent="0.2">
      <c r="A64" s="54">
        <v>2017</v>
      </c>
      <c r="B64" s="53">
        <v>26389.566999999999</v>
      </c>
      <c r="C64" s="51">
        <v>38.412999999999997</v>
      </c>
      <c r="D64" s="51">
        <v>5870.8519999999999</v>
      </c>
      <c r="E64" s="51">
        <v>16.408999999999999</v>
      </c>
      <c r="F64" s="52">
        <f>SUM(B64:E64)</f>
        <v>32315.240999999998</v>
      </c>
      <c r="G64" s="51">
        <v>1293.7149999999999</v>
      </c>
      <c r="H64" s="49">
        <v>480.928</v>
      </c>
      <c r="I64" s="49">
        <v>71.254999999999995</v>
      </c>
      <c r="J64" s="49">
        <v>0.41499999999999998</v>
      </c>
      <c r="K64" s="49">
        <v>5.9989999999999997</v>
      </c>
      <c r="L64" s="49">
        <v>2211.105</v>
      </c>
      <c r="M64" s="50">
        <v>858.25199999999995</v>
      </c>
      <c r="N64" s="48">
        <f>SUM(G64:M64)</f>
        <v>4921.6689999999999</v>
      </c>
      <c r="O64" s="49">
        <v>174.96600000000001</v>
      </c>
      <c r="P64" s="48">
        <f>SUM(B64:E64,G64:M64,O64)</f>
        <v>37411.876000000004</v>
      </c>
      <c r="Q64" s="47">
        <f>(B64/$P64)</f>
        <v>0.70537940946880062</v>
      </c>
      <c r="R64" s="47">
        <f>(C64/$P64)</f>
        <v>1.0267595241682079E-3</v>
      </c>
      <c r="S64" s="47">
        <f>(D64/$P64)</f>
        <v>0.15692482248150291</v>
      </c>
      <c r="T64" s="47">
        <f>F64/P64</f>
        <v>0.86376959551560561</v>
      </c>
      <c r="U64" s="47">
        <f>N64/P64</f>
        <v>0.13155365424604742</v>
      </c>
      <c r="V64" s="21"/>
      <c r="Z64" s="30">
        <f>SUM(I64:K64,O64,E64)</f>
        <v>269.04399999999998</v>
      </c>
    </row>
    <row r="65" spans="1:219" s="11" customFormat="1" ht="10.5" customHeight="1" x14ac:dyDescent="0.2">
      <c r="A65" s="46">
        <v>2018</v>
      </c>
      <c r="B65" s="45">
        <v>25912.473999999998</v>
      </c>
      <c r="C65" s="43">
        <v>36.573999999999998</v>
      </c>
      <c r="D65" s="43">
        <v>8724.1190000000006</v>
      </c>
      <c r="E65" s="43">
        <v>6.5590000000000002</v>
      </c>
      <c r="F65" s="44">
        <f>SUM(B65:E65)</f>
        <v>34679.726000000002</v>
      </c>
      <c r="G65" s="43">
        <v>927.09699999999998</v>
      </c>
      <c r="H65" s="41">
        <v>445.73700000000002</v>
      </c>
      <c r="I65" s="41">
        <v>78.078000000000003</v>
      </c>
      <c r="J65" s="41">
        <v>0</v>
      </c>
      <c r="K65" s="41">
        <v>1.3819999999999999</v>
      </c>
      <c r="L65" s="41">
        <v>2223.7060000000001</v>
      </c>
      <c r="M65" s="42">
        <v>794.55499999999995</v>
      </c>
      <c r="N65" s="40">
        <f>SUM(G65:M65)</f>
        <v>4470.5550000000003</v>
      </c>
      <c r="O65" s="41">
        <v>225.143</v>
      </c>
      <c r="P65" s="40">
        <f>SUM(B65:E65,G65:M65,O65)</f>
        <v>39375.423999999999</v>
      </c>
      <c r="Q65" s="39">
        <f>(B65/$P65)</f>
        <v>0.65808749132453781</v>
      </c>
      <c r="R65" s="39">
        <f>(C65/$P65)</f>
        <v>9.2885348993321313E-4</v>
      </c>
      <c r="S65" s="39">
        <f>(D65/$P65)</f>
        <v>0.22156254114241414</v>
      </c>
      <c r="T65" s="39">
        <f>F65/P65</f>
        <v>0.88074546194093051</v>
      </c>
      <c r="U65" s="39">
        <f>N65/P65</f>
        <v>0.11353668217007645</v>
      </c>
      <c r="V65" s="21"/>
      <c r="Z65" s="30">
        <f>SUM(I65:K65,O65,E65)</f>
        <v>311.16200000000003</v>
      </c>
    </row>
    <row r="66" spans="1:219" s="11" customFormat="1" ht="10.5" customHeight="1" x14ac:dyDescent="0.2">
      <c r="A66" s="38">
        <v>2019</v>
      </c>
      <c r="B66" s="37">
        <v>25241.026000000002</v>
      </c>
      <c r="C66" s="35">
        <v>39.777000000000001</v>
      </c>
      <c r="D66" s="35">
        <v>9369.3520000000008</v>
      </c>
      <c r="E66" s="35">
        <v>17.021999999999998</v>
      </c>
      <c r="F66" s="36">
        <f>SUM(B66:E66)</f>
        <v>34667.176999999996</v>
      </c>
      <c r="G66" s="35">
        <v>875.11099999999999</v>
      </c>
      <c r="H66" s="33">
        <v>310.31400000000002</v>
      </c>
      <c r="I66" s="33">
        <v>70.289000000000001</v>
      </c>
      <c r="J66" s="33">
        <v>0</v>
      </c>
      <c r="K66" s="33">
        <v>0.44700000000000001</v>
      </c>
      <c r="L66" s="33">
        <v>2186.424</v>
      </c>
      <c r="M66" s="34">
        <v>818.68399999999997</v>
      </c>
      <c r="N66" s="32">
        <f>SUM(G66:M66)</f>
        <v>4261.2690000000002</v>
      </c>
      <c r="O66" s="33">
        <v>188.58699999999999</v>
      </c>
      <c r="P66" s="32">
        <f>SUM(B66:E66,G66:M66,O66)</f>
        <v>39117.032999999989</v>
      </c>
      <c r="Q66" s="31">
        <f>(B66/$P66)</f>
        <v>0.64526944055291746</v>
      </c>
      <c r="R66" s="31">
        <f>(C66/$P66)</f>
        <v>1.0168716016881959E-3</v>
      </c>
      <c r="S66" s="31">
        <f>(D66/$P66)</f>
        <v>0.2395210291128165</v>
      </c>
      <c r="T66" s="31">
        <f>F66/P66</f>
        <v>0.88624249697056534</v>
      </c>
      <c r="U66" s="31">
        <f>N66/P66</f>
        <v>0.10893640629645918</v>
      </c>
      <c r="V66" s="21"/>
      <c r="Z66" s="30">
        <f>SUM(I66:K66,O66,E66)</f>
        <v>276.34499999999997</v>
      </c>
    </row>
    <row r="67" spans="1:219" s="11" customFormat="1" ht="10.5" customHeight="1" thickBot="1" x14ac:dyDescent="0.25">
      <c r="A67" s="29" t="s">
        <v>5</v>
      </c>
      <c r="B67" s="28">
        <v>22806.204999999998</v>
      </c>
      <c r="C67" s="26">
        <v>39.262999999999998</v>
      </c>
      <c r="D67" s="26">
        <v>9425.2720000000008</v>
      </c>
      <c r="E67" s="26">
        <v>7.3849999999999998</v>
      </c>
      <c r="F67" s="27">
        <f>SUM(B67:E67)</f>
        <v>32278.124999999996</v>
      </c>
      <c r="G67" s="26">
        <v>977.39400000000001</v>
      </c>
      <c r="H67" s="24">
        <v>354.30499999999995</v>
      </c>
      <c r="I67" s="24">
        <v>77.012</v>
      </c>
      <c r="J67" s="24">
        <v>0</v>
      </c>
      <c r="K67" s="24">
        <v>0.5</v>
      </c>
      <c r="L67" s="24">
        <v>2378.88</v>
      </c>
      <c r="M67" s="25">
        <v>788.01299999999992</v>
      </c>
      <c r="N67" s="23">
        <f>SUM(G67:M67)</f>
        <v>4576.1040000000003</v>
      </c>
      <c r="O67" s="24">
        <v>127.26900000000001</v>
      </c>
      <c r="P67" s="23">
        <f>SUM(B67:E67,G67:M67,O67)</f>
        <v>36981.497999999992</v>
      </c>
      <c r="Q67" s="22">
        <f>(B67/$P67)</f>
        <v>0.61669229840283923</v>
      </c>
      <c r="R67" s="22">
        <f>(C67/$P67)</f>
        <v>1.0616930660840187E-3</v>
      </c>
      <c r="S67" s="22">
        <f>(D67/$P67)</f>
        <v>0.25486452712110264</v>
      </c>
      <c r="T67" s="22">
        <f>F67/P67</f>
        <v>0.87281821304264107</v>
      </c>
      <c r="U67" s="22">
        <f>N67/P67</f>
        <v>0.12374036335683322</v>
      </c>
      <c r="V67" s="21"/>
      <c r="Z67" s="20">
        <f>SUM(I67:K67,O67,E67)</f>
        <v>212.166</v>
      </c>
    </row>
    <row r="68" spans="1:219" s="3" customFormat="1" ht="7.5" customHeight="1" x14ac:dyDescent="0.2">
      <c r="A68" s="18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W68" s="7"/>
    </row>
    <row r="69" spans="1:219" s="3" customFormat="1" ht="11.25" customHeight="1" x14ac:dyDescent="0.2">
      <c r="A69" s="19" t="s">
        <v>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W69" s="7"/>
    </row>
    <row r="70" spans="1:219" s="3" customFormat="1" ht="7.5" customHeight="1" x14ac:dyDescent="0.2">
      <c r="A70" s="18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W70" s="7"/>
    </row>
    <row r="71" spans="1:219" s="14" customFormat="1" ht="11.25" customHeight="1" x14ac:dyDescent="0.2">
      <c r="A71" s="17" t="s">
        <v>3</v>
      </c>
      <c r="B71" s="3"/>
      <c r="C71" s="3"/>
      <c r="D71" s="3"/>
      <c r="E71" s="3"/>
      <c r="F71" s="3"/>
      <c r="G71" s="3"/>
      <c r="H71" s="3"/>
      <c r="I71" s="3"/>
      <c r="J71" s="17" t="s">
        <v>2</v>
      </c>
      <c r="K71" s="17"/>
      <c r="L71" s="3"/>
      <c r="M71" s="3"/>
      <c r="N71" s="3"/>
      <c r="O71" s="3"/>
      <c r="P71" s="3"/>
      <c r="Q71" s="3"/>
      <c r="R71" s="3"/>
      <c r="T71" s="15"/>
      <c r="U71" s="15"/>
      <c r="V71" s="15"/>
      <c r="W71" s="16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</row>
    <row r="72" spans="1:219" s="11" customFormat="1" ht="7.5" customHeight="1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W72" s="12"/>
    </row>
    <row r="73" spans="1:219" s="3" customFormat="1" ht="11.25" customHeight="1" x14ac:dyDescent="0.2">
      <c r="A73" s="11" t="s">
        <v>1</v>
      </c>
      <c r="B73" s="10" t="s">
        <v>0</v>
      </c>
      <c r="C73" s="10"/>
      <c r="D73" s="10"/>
      <c r="E73" s="9"/>
      <c r="F73" s="9"/>
      <c r="G73" s="9"/>
      <c r="H73" s="8"/>
      <c r="I73" s="8"/>
      <c r="J73" s="8"/>
      <c r="K73" s="8"/>
      <c r="L73" s="8"/>
      <c r="W73" s="7"/>
    </row>
    <row r="74" spans="1:219" x14ac:dyDescent="0.2">
      <c r="A74"/>
      <c r="B74"/>
      <c r="C74"/>
      <c r="D74"/>
      <c r="E74"/>
      <c r="F74"/>
      <c r="G74" s="6"/>
      <c r="H74" s="6"/>
      <c r="I74" s="6"/>
      <c r="J74" s="6"/>
      <c r="K74" s="6"/>
      <c r="L74" s="6"/>
      <c r="M74" s="6"/>
    </row>
    <row r="75" spans="1:219" x14ac:dyDescent="0.2">
      <c r="A75"/>
      <c r="B75"/>
      <c r="C75"/>
      <c r="D75"/>
      <c r="E75"/>
      <c r="F75" s="6"/>
      <c r="G75" s="6"/>
      <c r="H75" s="6"/>
      <c r="I75" s="6"/>
      <c r="J75" s="6"/>
      <c r="K75" s="6"/>
      <c r="L75" s="6"/>
      <c r="M75" s="6"/>
    </row>
    <row r="76" spans="1:219" x14ac:dyDescent="0.2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219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219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219" x14ac:dyDescent="0.2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219" x14ac:dyDescent="0.2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x14ac:dyDescent="0.2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x14ac:dyDescent="0.2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x14ac:dyDescent="0.2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x14ac:dyDescent="0.2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2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x14ac:dyDescent="0.2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x14ac:dyDescent="0.2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x14ac:dyDescent="0.2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x14ac:dyDescent="0.2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 x14ac:dyDescent="0.2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x14ac:dyDescent="0.2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x14ac:dyDescent="0.2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x14ac:dyDescent="0.2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x14ac:dyDescent="0.2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x14ac:dyDescent="0.2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 x14ac:dyDescent="0.2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 x14ac:dyDescent="0.2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1:13" x14ac:dyDescent="0.2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 x14ac:dyDescent="0.2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3" x14ac:dyDescent="0.2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x14ac:dyDescent="0.2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3" x14ac:dyDescent="0.2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 x14ac:dyDescent="0.2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13" x14ac:dyDescent="0.2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3" x14ac:dyDescent="0.2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3" x14ac:dyDescent="0.2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3" x14ac:dyDescent="0.2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3" x14ac:dyDescent="0.2">
      <c r="A108" s="5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x14ac:dyDescent="0.2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3" x14ac:dyDescent="0.2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x14ac:dyDescent="0.2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13" x14ac:dyDescent="0.2">
      <c r="A112" s="5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</sheetData>
  <mergeCells count="11">
    <mergeCell ref="G5:N5"/>
    <mergeCell ref="U5:U6"/>
    <mergeCell ref="R5:R6"/>
    <mergeCell ref="S5:S6"/>
    <mergeCell ref="B73:G73"/>
    <mergeCell ref="A5:A6"/>
    <mergeCell ref="B5:F5"/>
    <mergeCell ref="T5:T6"/>
    <mergeCell ref="O5:O6"/>
    <mergeCell ref="P5:P6"/>
    <mergeCell ref="Q5:Q6"/>
  </mergeCells>
  <hyperlinks>
    <hyperlink ref="B73:D73" r:id="rId1" display="EIA, Electric Power Annual, 2001 and previous issues" xr:uid="{9AD569EB-7B7C-460C-AC61-E2163764D692}"/>
  </hyperlinks>
  <printOptions horizontalCentered="1"/>
  <pageMargins left="0.25" right="0.25" top="0.25" bottom="0.25" header="0.5" footer="0.5"/>
  <pageSetup scale="74" orientation="landscape" r:id="rId2"/>
  <headerFooter alignWithMargins="0"/>
  <rowBreaks count="1" manualBreakCount="1">
    <brk id="73" max="1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1.5 &amp; F 1.3</vt:lpstr>
      <vt:lpstr>'T 1.5 &amp; F 1.3'!Print_Area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2021-03-23T18:52:30Z</dcterms:created>
  <dcterms:modified xsi:type="dcterms:W3CDTF">2021-03-23T18:52:48Z</dcterms:modified>
</cp:coreProperties>
</file>