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18610A56-DBE2-4643-9DE3-5397B1AD7916}" xr6:coauthVersionLast="47" xr6:coauthVersionMax="47" xr10:uidLastSave="{00000000-0000-0000-0000-000000000000}"/>
  <bookViews>
    <workbookView xWindow="-28920" yWindow="-120" windowWidth="29040" windowHeight="15720" xr2:uid="{09EF062A-4118-4865-BD21-9FD74F28B017}"/>
  </bookViews>
  <sheets>
    <sheet name="T 5.14" sheetId="1" r:id="rId1"/>
  </sheets>
  <definedNames>
    <definedName name="_xlnm.Print_Area" localSheetId="0">'T 5.14'!$A$1:$M$263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D6" i="1" s="1"/>
  <c r="G7" i="1"/>
  <c r="M7" i="1"/>
  <c r="L7" i="1" s="1"/>
  <c r="M8" i="1"/>
  <c r="D8" i="1" s="1"/>
  <c r="D9" i="1"/>
  <c r="J9" i="1"/>
  <c r="M9" i="1"/>
  <c r="G9" i="1" s="1"/>
  <c r="D10" i="1"/>
  <c r="J10" i="1"/>
  <c r="L10" i="1"/>
  <c r="M10" i="1"/>
  <c r="G10" i="1" s="1"/>
  <c r="D11" i="1"/>
  <c r="J11" i="1"/>
  <c r="L11" i="1"/>
  <c r="M11" i="1"/>
  <c r="G11" i="1" s="1"/>
  <c r="D12" i="1"/>
  <c r="G12" i="1"/>
  <c r="J12" i="1"/>
  <c r="L12" i="1"/>
  <c r="M12" i="1"/>
  <c r="L13" i="1"/>
  <c r="M13" i="1"/>
  <c r="D13" i="1" s="1"/>
  <c r="M14" i="1"/>
  <c r="D14" i="1" s="1"/>
  <c r="G15" i="1"/>
  <c r="J15" i="1"/>
  <c r="M15" i="1"/>
  <c r="L15" i="1" s="1"/>
  <c r="M16" i="1"/>
  <c r="D16" i="1" s="1"/>
  <c r="D17" i="1"/>
  <c r="J17" i="1"/>
  <c r="M17" i="1"/>
  <c r="G17" i="1" s="1"/>
  <c r="D18" i="1"/>
  <c r="J18" i="1"/>
  <c r="L18" i="1"/>
  <c r="M18" i="1"/>
  <c r="G18" i="1" s="1"/>
  <c r="D19" i="1"/>
  <c r="J19" i="1"/>
  <c r="L19" i="1"/>
  <c r="M19" i="1"/>
  <c r="G19" i="1" s="1"/>
  <c r="D20" i="1"/>
  <c r="G20" i="1"/>
  <c r="J20" i="1"/>
  <c r="L20" i="1"/>
  <c r="M20" i="1"/>
  <c r="L21" i="1"/>
  <c r="M21" i="1"/>
  <c r="D21" i="1" s="1"/>
  <c r="G22" i="1"/>
  <c r="M22" i="1"/>
  <c r="D22" i="1" s="1"/>
  <c r="G23" i="1"/>
  <c r="J23" i="1"/>
  <c r="M23" i="1"/>
  <c r="L23" i="1" s="1"/>
  <c r="M24" i="1"/>
  <c r="D24" i="1" s="1"/>
  <c r="D25" i="1"/>
  <c r="J25" i="1"/>
  <c r="M25" i="1"/>
  <c r="G25" i="1" s="1"/>
  <c r="D26" i="1"/>
  <c r="J26" i="1"/>
  <c r="L26" i="1"/>
  <c r="M26" i="1"/>
  <c r="G26" i="1" s="1"/>
  <c r="D27" i="1"/>
  <c r="G27" i="1"/>
  <c r="J27" i="1"/>
  <c r="L27" i="1"/>
  <c r="M27" i="1"/>
  <c r="D28" i="1"/>
  <c r="G28" i="1"/>
  <c r="L28" i="1"/>
  <c r="M28" i="1"/>
  <c r="J28" i="1" s="1"/>
  <c r="L29" i="1"/>
  <c r="M29" i="1"/>
  <c r="D29" i="1" s="1"/>
  <c r="G30" i="1"/>
  <c r="M30" i="1"/>
  <c r="D30" i="1" s="1"/>
  <c r="G31" i="1"/>
  <c r="J31" i="1"/>
  <c r="M31" i="1"/>
  <c r="L31" i="1" s="1"/>
  <c r="M32" i="1"/>
  <c r="D32" i="1" s="1"/>
  <c r="D33" i="1"/>
  <c r="J33" i="1"/>
  <c r="M33" i="1"/>
  <c r="G33" i="1" s="1"/>
  <c r="D34" i="1"/>
  <c r="J34" i="1"/>
  <c r="L34" i="1"/>
  <c r="M34" i="1"/>
  <c r="G34" i="1" s="1"/>
  <c r="D35" i="1"/>
  <c r="G35" i="1"/>
  <c r="J35" i="1"/>
  <c r="L35" i="1"/>
  <c r="M35" i="1"/>
  <c r="D36" i="1"/>
  <c r="G36" i="1"/>
  <c r="L36" i="1"/>
  <c r="M36" i="1"/>
  <c r="J36" i="1" s="1"/>
  <c r="L37" i="1"/>
  <c r="M37" i="1"/>
  <c r="D37" i="1" s="1"/>
  <c r="G38" i="1"/>
  <c r="M38" i="1"/>
  <c r="D38" i="1" s="1"/>
  <c r="G53" i="1"/>
  <c r="J53" i="1"/>
  <c r="K53" i="1"/>
  <c r="D53" i="1" s="1"/>
  <c r="D54" i="1"/>
  <c r="K54" i="1"/>
  <c r="G54" i="1" s="1"/>
  <c r="G55" i="1"/>
  <c r="J55" i="1"/>
  <c r="K55" i="1"/>
  <c r="D55" i="1" s="1"/>
  <c r="K56" i="1"/>
  <c r="D56" i="1" s="1"/>
  <c r="G57" i="1"/>
  <c r="J57" i="1"/>
  <c r="K57" i="1"/>
  <c r="D57" i="1" s="1"/>
  <c r="K58" i="1"/>
  <c r="D58" i="1" s="1"/>
  <c r="G59" i="1"/>
  <c r="J59" i="1"/>
  <c r="K59" i="1"/>
  <c r="D59" i="1" s="1"/>
  <c r="K60" i="1"/>
  <c r="D60" i="1" s="1"/>
  <c r="G61" i="1"/>
  <c r="J61" i="1"/>
  <c r="K61" i="1"/>
  <c r="D61" i="1" s="1"/>
  <c r="K62" i="1"/>
  <c r="D62" i="1" s="1"/>
  <c r="G63" i="1"/>
  <c r="J63" i="1"/>
  <c r="K63" i="1"/>
  <c r="D63" i="1" s="1"/>
  <c r="K64" i="1"/>
  <c r="D64" i="1" s="1"/>
  <c r="G65" i="1"/>
  <c r="J65" i="1"/>
  <c r="K65" i="1"/>
  <c r="D65" i="1" s="1"/>
  <c r="K66" i="1"/>
  <c r="D66" i="1" s="1"/>
  <c r="G67" i="1"/>
  <c r="J67" i="1"/>
  <c r="K67" i="1"/>
  <c r="D67" i="1" s="1"/>
  <c r="K68" i="1"/>
  <c r="D68" i="1" s="1"/>
  <c r="G69" i="1"/>
  <c r="J69" i="1"/>
  <c r="K69" i="1"/>
  <c r="D69" i="1" s="1"/>
  <c r="K70" i="1"/>
  <c r="D70" i="1" s="1"/>
  <c r="G71" i="1"/>
  <c r="J71" i="1"/>
  <c r="K71" i="1"/>
  <c r="D71" i="1" s="1"/>
  <c r="K72" i="1"/>
  <c r="D72" i="1" s="1"/>
  <c r="G73" i="1"/>
  <c r="J73" i="1"/>
  <c r="K73" i="1"/>
  <c r="D73" i="1" s="1"/>
  <c r="K74" i="1"/>
  <c r="D74" i="1" s="1"/>
  <c r="G75" i="1"/>
  <c r="J75" i="1"/>
  <c r="K75" i="1"/>
  <c r="D75" i="1" s="1"/>
  <c r="K76" i="1"/>
  <c r="D76" i="1" s="1"/>
  <c r="G77" i="1"/>
  <c r="J77" i="1"/>
  <c r="K77" i="1"/>
  <c r="D77" i="1" s="1"/>
  <c r="K78" i="1"/>
  <c r="D78" i="1" s="1"/>
  <c r="G79" i="1"/>
  <c r="J79" i="1"/>
  <c r="K79" i="1"/>
  <c r="D79" i="1" s="1"/>
  <c r="K80" i="1"/>
  <c r="D80" i="1" s="1"/>
  <c r="G81" i="1"/>
  <c r="J81" i="1"/>
  <c r="K81" i="1"/>
  <c r="D81" i="1" s="1"/>
  <c r="K82" i="1"/>
  <c r="D82" i="1" s="1"/>
  <c r="G83" i="1"/>
  <c r="J83" i="1"/>
  <c r="K83" i="1"/>
  <c r="D83" i="1" s="1"/>
  <c r="K84" i="1"/>
  <c r="D84" i="1" s="1"/>
  <c r="G85" i="1"/>
  <c r="J85" i="1"/>
  <c r="K85" i="1"/>
  <c r="D85" i="1" s="1"/>
  <c r="K97" i="1"/>
  <c r="K98" i="1"/>
  <c r="K99" i="1"/>
  <c r="D100" i="1"/>
  <c r="J100" i="1"/>
  <c r="K100" i="1"/>
  <c r="G100" i="1" s="1"/>
  <c r="D101" i="1"/>
  <c r="G101" i="1"/>
  <c r="K101" i="1"/>
  <c r="J101" i="1" s="1"/>
  <c r="D102" i="1"/>
  <c r="J102" i="1"/>
  <c r="K102" i="1"/>
  <c r="G102" i="1" s="1"/>
  <c r="D103" i="1"/>
  <c r="G103" i="1"/>
  <c r="K103" i="1"/>
  <c r="J103" i="1" s="1"/>
  <c r="D104" i="1"/>
  <c r="J104" i="1"/>
  <c r="K104" i="1"/>
  <c r="G104" i="1" s="1"/>
  <c r="D105" i="1"/>
  <c r="G105" i="1"/>
  <c r="K105" i="1"/>
  <c r="J105" i="1" s="1"/>
  <c r="D106" i="1"/>
  <c r="J106" i="1"/>
  <c r="K106" i="1"/>
  <c r="G106" i="1" s="1"/>
  <c r="D107" i="1"/>
  <c r="G107" i="1"/>
  <c r="K107" i="1"/>
  <c r="J107" i="1" s="1"/>
  <c r="J108" i="1"/>
  <c r="K108" i="1"/>
  <c r="D108" i="1" s="1"/>
  <c r="D109" i="1"/>
  <c r="G109" i="1"/>
  <c r="K109" i="1"/>
  <c r="J109" i="1" s="1"/>
  <c r="J110" i="1"/>
  <c r="K110" i="1"/>
  <c r="D110" i="1" s="1"/>
  <c r="D111" i="1"/>
  <c r="G111" i="1"/>
  <c r="K111" i="1"/>
  <c r="J111" i="1" s="1"/>
  <c r="J112" i="1"/>
  <c r="K112" i="1"/>
  <c r="D112" i="1" s="1"/>
  <c r="D113" i="1"/>
  <c r="K113" i="1"/>
  <c r="G113" i="1" s="1"/>
  <c r="J114" i="1"/>
  <c r="K114" i="1"/>
  <c r="D114" i="1" s="1"/>
  <c r="D115" i="1"/>
  <c r="K115" i="1"/>
  <c r="G115" i="1" s="1"/>
  <c r="J116" i="1"/>
  <c r="K116" i="1"/>
  <c r="D116" i="1" s="1"/>
  <c r="D117" i="1"/>
  <c r="K117" i="1"/>
  <c r="G117" i="1" s="1"/>
  <c r="J118" i="1"/>
  <c r="K118" i="1"/>
  <c r="D118" i="1" s="1"/>
  <c r="D119" i="1"/>
  <c r="K119" i="1"/>
  <c r="G119" i="1" s="1"/>
  <c r="J120" i="1"/>
  <c r="K120" i="1"/>
  <c r="D120" i="1" s="1"/>
  <c r="D121" i="1"/>
  <c r="K121" i="1"/>
  <c r="G121" i="1" s="1"/>
  <c r="J122" i="1"/>
  <c r="K122" i="1"/>
  <c r="D122" i="1" s="1"/>
  <c r="D123" i="1"/>
  <c r="K123" i="1"/>
  <c r="G123" i="1" s="1"/>
  <c r="J124" i="1"/>
  <c r="K124" i="1"/>
  <c r="D124" i="1" s="1"/>
  <c r="D125" i="1"/>
  <c r="K125" i="1"/>
  <c r="G125" i="1" s="1"/>
  <c r="J126" i="1"/>
  <c r="K126" i="1"/>
  <c r="D126" i="1" s="1"/>
  <c r="K127" i="1"/>
  <c r="D127" i="1" s="1"/>
  <c r="K128" i="1"/>
  <c r="D128" i="1" s="1"/>
  <c r="D129" i="1"/>
  <c r="G129" i="1"/>
  <c r="K129" i="1"/>
  <c r="H141" i="1"/>
  <c r="H142" i="1"/>
  <c r="H143" i="1"/>
  <c r="H144" i="1"/>
  <c r="H145" i="1"/>
  <c r="H146" i="1"/>
  <c r="H147" i="1"/>
  <c r="H148" i="1"/>
  <c r="H149" i="1"/>
  <c r="H150" i="1"/>
  <c r="D151" i="1"/>
  <c r="H151" i="1"/>
  <c r="D152" i="1"/>
  <c r="H152" i="1"/>
  <c r="D153" i="1"/>
  <c r="H153" i="1"/>
  <c r="H154" i="1"/>
  <c r="D154" i="1" s="1"/>
  <c r="D155" i="1"/>
  <c r="H155" i="1"/>
  <c r="H156" i="1"/>
  <c r="D157" i="1"/>
  <c r="H157" i="1"/>
  <c r="H158" i="1"/>
  <c r="H159" i="1"/>
  <c r="H160" i="1"/>
  <c r="H161" i="1"/>
  <c r="H162" i="1"/>
  <c r="H163" i="1"/>
  <c r="D164" i="1"/>
  <c r="G164" i="1"/>
  <c r="H164" i="1"/>
  <c r="H165" i="1"/>
  <c r="D165" i="1" s="1"/>
  <c r="G166" i="1"/>
  <c r="H166" i="1"/>
  <c r="D166" i="1" s="1"/>
  <c r="D167" i="1"/>
  <c r="G167" i="1"/>
  <c r="H167" i="1"/>
  <c r="D168" i="1"/>
  <c r="G168" i="1"/>
  <c r="H168" i="1"/>
  <c r="H169" i="1"/>
  <c r="H170" i="1"/>
  <c r="G171" i="1"/>
  <c r="H171" i="1"/>
  <c r="H172" i="1"/>
  <c r="G172" i="1" s="1"/>
  <c r="G173" i="1"/>
  <c r="H173" i="1"/>
  <c r="D183" i="1"/>
  <c r="G183" i="1"/>
  <c r="I183" i="1"/>
  <c r="J183" i="1"/>
  <c r="G184" i="1"/>
  <c r="I184" i="1"/>
  <c r="J184" i="1"/>
  <c r="D184" i="1" s="1"/>
  <c r="D185" i="1"/>
  <c r="G185" i="1"/>
  <c r="I185" i="1"/>
  <c r="J185" i="1"/>
  <c r="G186" i="1"/>
  <c r="I186" i="1"/>
  <c r="J186" i="1"/>
  <c r="D186" i="1" s="1"/>
  <c r="D187" i="1"/>
  <c r="G187" i="1"/>
  <c r="I187" i="1"/>
  <c r="J187" i="1"/>
  <c r="G188" i="1"/>
  <c r="I188" i="1"/>
  <c r="J188" i="1"/>
  <c r="D188" i="1" s="1"/>
  <c r="D189" i="1"/>
  <c r="G189" i="1"/>
  <c r="J189" i="1"/>
  <c r="I189" i="1" s="1"/>
  <c r="G190" i="1"/>
  <c r="I190" i="1"/>
  <c r="J190" i="1"/>
  <c r="D190" i="1" s="1"/>
  <c r="D191" i="1"/>
  <c r="G191" i="1"/>
  <c r="J191" i="1"/>
  <c r="I191" i="1" s="1"/>
  <c r="G192" i="1"/>
  <c r="I192" i="1"/>
  <c r="J192" i="1"/>
  <c r="D192" i="1" s="1"/>
  <c r="D193" i="1"/>
  <c r="G193" i="1"/>
  <c r="J193" i="1"/>
  <c r="I193" i="1" s="1"/>
  <c r="G194" i="1"/>
  <c r="I194" i="1"/>
  <c r="J194" i="1"/>
  <c r="D194" i="1" s="1"/>
  <c r="D195" i="1"/>
  <c r="G195" i="1"/>
  <c r="J195" i="1"/>
  <c r="I195" i="1" s="1"/>
  <c r="G196" i="1"/>
  <c r="I196" i="1"/>
  <c r="J196" i="1"/>
  <c r="D196" i="1" s="1"/>
  <c r="D197" i="1"/>
  <c r="G197" i="1"/>
  <c r="J197" i="1"/>
  <c r="I197" i="1" s="1"/>
  <c r="J198" i="1"/>
  <c r="G198" i="1" s="1"/>
  <c r="G199" i="1"/>
  <c r="J199" i="1"/>
  <c r="G200" i="1"/>
  <c r="J200" i="1"/>
  <c r="J201" i="1"/>
  <c r="G201" i="1" s="1"/>
  <c r="J202" i="1"/>
  <c r="G202" i="1" s="1"/>
  <c r="G203" i="1"/>
  <c r="J203" i="1"/>
  <c r="G204" i="1"/>
  <c r="J204" i="1"/>
  <c r="J205" i="1"/>
  <c r="G205" i="1" s="1"/>
  <c r="J206" i="1"/>
  <c r="G206" i="1" s="1"/>
  <c r="G207" i="1"/>
  <c r="J207" i="1"/>
  <c r="G208" i="1"/>
  <c r="J208" i="1"/>
  <c r="J209" i="1"/>
  <c r="G209" i="1" s="1"/>
  <c r="J210" i="1"/>
  <c r="G210" i="1" s="1"/>
  <c r="G211" i="1"/>
  <c r="J211" i="1"/>
  <c r="G212" i="1"/>
  <c r="J212" i="1"/>
  <c r="J213" i="1"/>
  <c r="G213" i="1" s="1"/>
  <c r="J214" i="1"/>
  <c r="G214" i="1" s="1"/>
  <c r="G215" i="1"/>
  <c r="J215" i="1"/>
  <c r="D227" i="1"/>
  <c r="G227" i="1"/>
  <c r="J227" i="1"/>
  <c r="L227" i="1"/>
  <c r="M227" i="1"/>
  <c r="L228" i="1"/>
  <c r="M228" i="1"/>
  <c r="D228" i="1" s="1"/>
  <c r="G229" i="1"/>
  <c r="M229" i="1"/>
  <c r="D229" i="1" s="1"/>
  <c r="G230" i="1"/>
  <c r="J230" i="1"/>
  <c r="M230" i="1"/>
  <c r="L230" i="1" s="1"/>
  <c r="M231" i="1"/>
  <c r="D231" i="1" s="1"/>
  <c r="D232" i="1"/>
  <c r="J232" i="1"/>
  <c r="M232" i="1"/>
  <c r="G232" i="1" s="1"/>
  <c r="D233" i="1"/>
  <c r="G233" i="1"/>
  <c r="J233" i="1"/>
  <c r="L233" i="1"/>
  <c r="M233" i="1"/>
  <c r="D234" i="1"/>
  <c r="L234" i="1"/>
  <c r="M234" i="1"/>
  <c r="G234" i="1" s="1"/>
  <c r="D235" i="1"/>
  <c r="G235" i="1"/>
  <c r="J235" i="1"/>
  <c r="L235" i="1"/>
  <c r="M235" i="1"/>
  <c r="L236" i="1"/>
  <c r="M236" i="1"/>
  <c r="D236" i="1" s="1"/>
  <c r="G237" i="1"/>
  <c r="M237" i="1"/>
  <c r="D237" i="1" s="1"/>
  <c r="G238" i="1"/>
  <c r="J238" i="1"/>
  <c r="M238" i="1"/>
  <c r="L238" i="1" s="1"/>
  <c r="M239" i="1"/>
  <c r="D239" i="1" s="1"/>
  <c r="M240" i="1"/>
  <c r="G241" i="1"/>
  <c r="M241" i="1"/>
  <c r="D241" i="1" s="1"/>
  <c r="G242" i="1"/>
  <c r="J242" i="1"/>
  <c r="M242" i="1"/>
  <c r="L242" i="1" s="1"/>
  <c r="M243" i="1"/>
  <c r="D243" i="1" s="1"/>
  <c r="D244" i="1"/>
  <c r="J244" i="1"/>
  <c r="M244" i="1"/>
  <c r="G244" i="1" s="1"/>
  <c r="D245" i="1"/>
  <c r="G245" i="1"/>
  <c r="J245" i="1"/>
  <c r="L245" i="1"/>
  <c r="M245" i="1"/>
  <c r="D246" i="1"/>
  <c r="L246" i="1"/>
  <c r="M246" i="1"/>
  <c r="G246" i="1" s="1"/>
  <c r="D247" i="1"/>
  <c r="G247" i="1"/>
  <c r="J247" i="1"/>
  <c r="L247" i="1"/>
  <c r="M247" i="1"/>
  <c r="L248" i="1"/>
  <c r="M248" i="1"/>
  <c r="D248" i="1" s="1"/>
  <c r="G249" i="1"/>
  <c r="M249" i="1"/>
  <c r="D249" i="1" s="1"/>
  <c r="G250" i="1"/>
  <c r="J250" i="1"/>
  <c r="M250" i="1"/>
  <c r="L250" i="1" s="1"/>
  <c r="M251" i="1"/>
  <c r="D251" i="1" s="1"/>
  <c r="D252" i="1"/>
  <c r="J252" i="1"/>
  <c r="M252" i="1"/>
  <c r="G252" i="1" s="1"/>
  <c r="D253" i="1"/>
  <c r="G253" i="1"/>
  <c r="J253" i="1"/>
  <c r="L253" i="1"/>
  <c r="M253" i="1"/>
  <c r="D254" i="1"/>
  <c r="L254" i="1"/>
  <c r="M254" i="1"/>
  <c r="G254" i="1" s="1"/>
  <c r="J255" i="1"/>
  <c r="L255" i="1"/>
  <c r="M255" i="1"/>
  <c r="J256" i="1"/>
  <c r="M256" i="1"/>
  <c r="L256" i="1" s="1"/>
  <c r="M257" i="1"/>
  <c r="J257" i="1" s="1"/>
  <c r="J258" i="1"/>
  <c r="M258" i="1"/>
  <c r="L258" i="1" s="1"/>
  <c r="M259" i="1"/>
  <c r="J259" i="1" s="1"/>
  <c r="J7" i="1" l="1"/>
  <c r="L257" i="1"/>
  <c r="L251" i="1"/>
  <c r="D250" i="1"/>
  <c r="J248" i="1"/>
  <c r="L243" i="1"/>
  <c r="D242" i="1"/>
  <c r="L239" i="1"/>
  <c r="D238" i="1"/>
  <c r="J236" i="1"/>
  <c r="L231" i="1"/>
  <c r="D230" i="1"/>
  <c r="J228" i="1"/>
  <c r="G128" i="1"/>
  <c r="G126" i="1"/>
  <c r="G124" i="1"/>
  <c r="G122" i="1"/>
  <c r="G120" i="1"/>
  <c r="G118" i="1"/>
  <c r="G116" i="1"/>
  <c r="G114" i="1"/>
  <c r="G112" i="1"/>
  <c r="G110" i="1"/>
  <c r="G108" i="1"/>
  <c r="J37" i="1"/>
  <c r="L32" i="1"/>
  <c r="D31" i="1"/>
  <c r="J29" i="1"/>
  <c r="L24" i="1"/>
  <c r="D23" i="1"/>
  <c r="J21" i="1"/>
  <c r="L16" i="1"/>
  <c r="D15" i="1"/>
  <c r="J13" i="1"/>
  <c r="L8" i="1"/>
  <c r="D7" i="1"/>
  <c r="J251" i="1"/>
  <c r="G248" i="1"/>
  <c r="J243" i="1"/>
  <c r="J239" i="1"/>
  <c r="G236" i="1"/>
  <c r="J231" i="1"/>
  <c r="G228" i="1"/>
  <c r="G37" i="1"/>
  <c r="J32" i="1"/>
  <c r="G29" i="1"/>
  <c r="J24" i="1"/>
  <c r="G21" i="1"/>
  <c r="J16" i="1"/>
  <c r="G13" i="1"/>
  <c r="J8" i="1"/>
  <c r="L259" i="1"/>
  <c r="J254" i="1"/>
  <c r="G251" i="1"/>
  <c r="L249" i="1"/>
  <c r="J246" i="1"/>
  <c r="G243" i="1"/>
  <c r="L241" i="1"/>
  <c r="G239" i="1"/>
  <c r="L237" i="1"/>
  <c r="J234" i="1"/>
  <c r="G231" i="1"/>
  <c r="L229" i="1"/>
  <c r="G165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L38" i="1"/>
  <c r="G32" i="1"/>
  <c r="L30" i="1"/>
  <c r="G24" i="1"/>
  <c r="L22" i="1"/>
  <c r="G16" i="1"/>
  <c r="L14" i="1"/>
  <c r="G8" i="1"/>
  <c r="L6" i="1"/>
  <c r="L252" i="1"/>
  <c r="J249" i="1"/>
  <c r="L244" i="1"/>
  <c r="J241" i="1"/>
  <c r="J237" i="1"/>
  <c r="L232" i="1"/>
  <c r="J229" i="1"/>
  <c r="J127" i="1"/>
  <c r="J125" i="1"/>
  <c r="J123" i="1"/>
  <c r="J121" i="1"/>
  <c r="J119" i="1"/>
  <c r="J117" i="1"/>
  <c r="J115" i="1"/>
  <c r="J113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J38" i="1"/>
  <c r="L33" i="1"/>
  <c r="J30" i="1"/>
  <c r="L25" i="1"/>
  <c r="J22" i="1"/>
  <c r="L17" i="1"/>
  <c r="J14" i="1"/>
  <c r="L9" i="1"/>
  <c r="J6" i="1"/>
  <c r="G127" i="1"/>
  <c r="G14" i="1"/>
  <c r="G6" i="1"/>
</calcChain>
</file>

<file path=xl/sharedStrings.xml><?xml version="1.0" encoding="utf-8"?>
<sst xmlns="http://schemas.openxmlformats.org/spreadsheetml/2006/main" count="144" uniqueCount="61">
  <si>
    <t>EIA, Electric Power Annual - Historical state-level tables</t>
  </si>
  <si>
    <t>Source:</t>
  </si>
  <si>
    <r>
      <t>1</t>
    </r>
    <r>
      <rPr>
        <sz val="8"/>
        <rFont val="Times New Roman"/>
        <family val="1"/>
      </rPr>
      <t>Blast furnace gas, propane gas, and other manufactured and waste gases derived from fossil fuels</t>
    </r>
  </si>
  <si>
    <t>Trillion                 Btu</t>
  </si>
  <si>
    <t>(Trillion                  Btu)</t>
  </si>
  <si>
    <t>Trillion               Btu</t>
  </si>
  <si>
    <t>(Trillion                     Btu)</t>
  </si>
  <si>
    <t>Trillion          Btu</t>
  </si>
  <si>
    <t>Million           Cubic Feet</t>
  </si>
  <si>
    <t>(Trillion                      Btu)</t>
  </si>
  <si>
    <t>Thousand Barrels</t>
  </si>
  <si>
    <t>(Trillion                 Btu)</t>
  </si>
  <si>
    <t>Trillion            Btu</t>
  </si>
  <si>
    <t>Thousand          Short Tons</t>
  </si>
  <si>
    <t>Fossil                    Fuel Total</t>
  </si>
  <si>
    <t>Percent                     of Total</t>
  </si>
  <si>
    <r>
      <t>Other Gases</t>
    </r>
    <r>
      <rPr>
        <b/>
        <vertAlign val="superscript"/>
        <sz val="8"/>
        <rFont val="Times New Roman"/>
        <family val="1"/>
      </rPr>
      <t>1</t>
    </r>
  </si>
  <si>
    <t>Natural Gas</t>
  </si>
  <si>
    <t>Percent                  of Total</t>
  </si>
  <si>
    <t>Petroleum</t>
  </si>
  <si>
    <t>Coal</t>
  </si>
  <si>
    <t>Year</t>
  </si>
  <si>
    <t>Consumption of Fossil Fuels at Combined Heat and Power: Industrial Power in Utah, 1990-2022</t>
  </si>
  <si>
    <t>Table 5.14f</t>
  </si>
  <si>
    <t>Trillion                    Btu</t>
  </si>
  <si>
    <t>(Trillion              Btu)</t>
  </si>
  <si>
    <t>Trillion         Btu</t>
  </si>
  <si>
    <t>Million          Cubic Feet</t>
  </si>
  <si>
    <t>(Trillion                Btu)</t>
  </si>
  <si>
    <t>Fossil                  Fuel Total</t>
  </si>
  <si>
    <t>Percent               of Total</t>
  </si>
  <si>
    <t>Percent              of Total</t>
  </si>
  <si>
    <t>Percent            of Total</t>
  </si>
  <si>
    <t>Consumption of Fossil Fuels at Combined Heat and Power: Commercial Power in Utah, 1990-2022</t>
  </si>
  <si>
    <t>Table 5.14e</t>
  </si>
  <si>
    <t>Trillion             Btu</t>
  </si>
  <si>
    <t>(Trillion                   Btu)</t>
  </si>
  <si>
    <t>Fossil                   Fuel Total</t>
  </si>
  <si>
    <t>Consumption of Fossil Fuels at Combined Heat and Power: Electric Utilities in Utah, 1990-2022</t>
  </si>
  <si>
    <t>Table 5.14d</t>
  </si>
  <si>
    <r>
      <t>1</t>
    </r>
    <r>
      <rPr>
        <sz val="8"/>
        <rFont val="Times New Roman"/>
        <family val="1"/>
      </rPr>
      <t>Waste coal burned at Sunnyside Cogen - averages 11.58 Btu/short ton</t>
    </r>
  </si>
  <si>
    <t>Trillion              Btu</t>
  </si>
  <si>
    <t>Million             Cubic Feet</t>
  </si>
  <si>
    <t>Thousand             Short Tons</t>
  </si>
  <si>
    <t>Percent                of Total</t>
  </si>
  <si>
    <t>Percent                   of Total</t>
  </si>
  <si>
    <r>
      <t>Coal</t>
    </r>
    <r>
      <rPr>
        <b/>
        <vertAlign val="superscript"/>
        <sz val="8"/>
        <rFont val="Times New Roman"/>
        <family val="1"/>
      </rPr>
      <t>1</t>
    </r>
  </si>
  <si>
    <t>Consumption of Fossil Fuels at Independent Power Producers in Utah, 1990-2022</t>
  </si>
  <si>
    <t>Table 5.14c</t>
  </si>
  <si>
    <t>^EIA's 2005 coal consumption numbers are incorrect, 634,384 tons of sub-bituminous coal burned at IPP was double counted.  The correct number is recorded above.</t>
  </si>
  <si>
    <t>2005^</t>
  </si>
  <si>
    <t>Consumption of Fossil Fuels at Electric Utilities in Utah, 1990-2022</t>
  </si>
  <si>
    <t>Table 5.14b</t>
  </si>
  <si>
    <r>
      <t>2</t>
    </r>
    <r>
      <rPr>
        <sz val="8"/>
        <rFont val="Times New Roman"/>
        <family val="1"/>
      </rPr>
      <t>Blast furnace gas, propane gas, and other manufactured and waste gases derived from fossil fuels</t>
    </r>
  </si>
  <si>
    <r>
      <t>1</t>
    </r>
    <r>
      <rPr>
        <sz val="8"/>
        <rFont val="Times New Roman"/>
        <family val="1"/>
      </rPr>
      <t>Includes waste coal burned at Sunnyside Cogen</t>
    </r>
  </si>
  <si>
    <t>Trillion                   Btu</t>
  </si>
  <si>
    <t>Trillion           Btu</t>
  </si>
  <si>
    <r>
      <t>Other Gases</t>
    </r>
    <r>
      <rPr>
        <b/>
        <vertAlign val="superscript"/>
        <sz val="8"/>
        <rFont val="Times New Roman"/>
        <family val="1"/>
      </rPr>
      <t>2</t>
    </r>
  </si>
  <si>
    <r>
      <t>(</t>
    </r>
    <r>
      <rPr>
        <b/>
        <sz val="9"/>
        <color indexed="10"/>
        <rFont val="Times New Roman"/>
        <family val="1"/>
      </rPr>
      <t>Includes</t>
    </r>
    <r>
      <rPr>
        <b/>
        <sz val="9"/>
        <rFont val="Times New Roman"/>
        <family val="1"/>
      </rPr>
      <t xml:space="preserve"> Electric Utilities; Independent Power Producers; and Combined Heat and Power for Commercial, Industrial, and Electric Sectors)</t>
    </r>
  </si>
  <si>
    <t>Consumption of Fossil Fuels at All Electric Generating Facilities in Utah, 1990-2022</t>
  </si>
  <si>
    <t>Table 5.14a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</si>
</sst>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0.0000000"/>
    <numFmt numFmtId="167" formatCode="#,##0.0000"/>
  </numFmts>
  <fonts count="22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3" fontId="2" fillId="2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2" borderId="0"/>
    <xf numFmtId="0" fontId="2" fillId="2" borderId="0"/>
    <xf numFmtId="0" fontId="2" fillId="2" borderId="0"/>
    <xf numFmtId="0" fontId="2" fillId="2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3" fontId="2" fillId="0" borderId="0" xfId="2" applyFill="1" applyAlignment="1">
      <alignment horizontal="right"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3" applyFont="1" applyAlignment="1" applyProtection="1"/>
    <xf numFmtId="0" fontId="6" fillId="0" borderId="0" xfId="3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2" fillId="0" borderId="0" xfId="4" applyFill="1" applyAlignment="1">
      <alignment vertical="center"/>
    </xf>
    <xf numFmtId="165" fontId="9" fillId="3" borderId="1" xfId="4" applyNumberFormat="1" applyFont="1" applyFill="1" applyBorder="1" applyAlignment="1">
      <alignment horizontal="right" vertical="center"/>
    </xf>
    <xf numFmtId="165" fontId="9" fillId="3" borderId="2" xfId="4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165" fontId="9" fillId="4" borderId="3" xfId="4" applyNumberFormat="1" applyFont="1" applyFill="1" applyBorder="1" applyAlignment="1">
      <alignment horizontal="right" vertical="center"/>
    </xf>
    <xf numFmtId="165" fontId="9" fillId="4" borderId="0" xfId="4" applyNumberFormat="1" applyFont="1" applyFill="1" applyAlignment="1">
      <alignment horizontal="right" vertical="center"/>
    </xf>
    <xf numFmtId="165" fontId="7" fillId="4" borderId="3" xfId="0" applyNumberFormat="1" applyFont="1" applyFill="1" applyBorder="1" applyAlignment="1">
      <alignment horizontal="right" vertical="center"/>
    </xf>
    <xf numFmtId="165" fontId="7" fillId="4" borderId="0" xfId="0" applyNumberFormat="1" applyFont="1" applyFill="1" applyAlignment="1">
      <alignment horizontal="right" vertical="center"/>
    </xf>
    <xf numFmtId="3" fontId="7" fillId="4" borderId="3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3" xfId="4" applyNumberFormat="1" applyFont="1" applyFill="1" applyBorder="1" applyAlignment="1">
      <alignment horizontal="right" vertical="center"/>
    </xf>
    <xf numFmtId="165" fontId="9" fillId="0" borderId="0" xfId="4" applyNumberFormat="1" applyFont="1" applyFill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0" xfId="4" applyNumberFormat="1" applyFont="1" applyFill="1" applyAlignment="1">
      <alignment horizontal="right" vertical="center"/>
    </xf>
    <xf numFmtId="3" fontId="9" fillId="0" borderId="3" xfId="2" applyFont="1" applyFill="1" applyBorder="1" applyAlignment="1">
      <alignment horizontal="right" vertical="center"/>
    </xf>
    <xf numFmtId="3" fontId="9" fillId="0" borderId="3" xfId="4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65" fontId="9" fillId="4" borderId="3" xfId="0" applyNumberFormat="1" applyFont="1" applyFill="1" applyBorder="1" applyAlignment="1">
      <alignment horizontal="right" vertical="center"/>
    </xf>
    <xf numFmtId="165" fontId="9" fillId="4" borderId="0" xfId="0" applyNumberFormat="1" applyFont="1" applyFill="1" applyAlignment="1">
      <alignment horizontal="right" vertical="center"/>
    </xf>
    <xf numFmtId="3" fontId="9" fillId="4" borderId="3" xfId="0" applyNumberFormat="1" applyFont="1" applyFill="1" applyBorder="1" applyAlignment="1">
      <alignment horizontal="right" vertical="center"/>
    </xf>
    <xf numFmtId="3" fontId="9" fillId="4" borderId="0" xfId="4" applyNumberFormat="1" applyFont="1" applyFill="1" applyAlignment="1">
      <alignment horizontal="right" vertical="center"/>
    </xf>
    <xf numFmtId="3" fontId="9" fillId="4" borderId="3" xfId="2" applyFont="1" applyFill="1" applyBorder="1" applyAlignment="1">
      <alignment horizontal="right" vertical="center"/>
    </xf>
    <xf numFmtId="3" fontId="9" fillId="4" borderId="3" xfId="4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165" fontId="9" fillId="4" borderId="3" xfId="2" applyNumberFormat="1" applyFont="1" applyFill="1" applyBorder="1" applyAlignment="1">
      <alignment horizontal="right" vertical="center"/>
    </xf>
    <xf numFmtId="165" fontId="9" fillId="0" borderId="3" xfId="2" applyNumberFormat="1" applyFont="1" applyFill="1" applyBorder="1" applyAlignment="1">
      <alignment horizontal="right" vertical="center"/>
    </xf>
    <xf numFmtId="3" fontId="9" fillId="4" borderId="0" xfId="4" quotePrefix="1" applyNumberFormat="1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165" fontId="9" fillId="4" borderId="0" xfId="4" quotePrefix="1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1" fontId="9" fillId="4" borderId="0" xfId="4" applyNumberFormat="1" applyFont="1" applyFill="1" applyAlignment="1">
      <alignment horizontal="center" vertical="center"/>
    </xf>
    <xf numFmtId="1" fontId="9" fillId="0" borderId="0" xfId="4" applyNumberFormat="1" applyFont="1" applyFill="1" applyAlignment="1">
      <alignment horizontal="center" vertical="center"/>
    </xf>
    <xf numFmtId="165" fontId="9" fillId="0" borderId="4" xfId="4" applyNumberFormat="1" applyFont="1" applyFill="1" applyBorder="1" applyAlignment="1">
      <alignment horizontal="right" vertical="center"/>
    </xf>
    <xf numFmtId="0" fontId="10" fillId="5" borderId="5" xfId="5" applyFont="1" applyFill="1" applyBorder="1" applyAlignment="1">
      <alignment horizontal="right" vertical="center" wrapText="1"/>
    </xf>
    <xf numFmtId="0" fontId="10" fillId="5" borderId="6" xfId="5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3" fontId="10" fillId="5" borderId="5" xfId="2" applyFont="1" applyFill="1" applyBorder="1" applyAlignment="1">
      <alignment horizontal="right" vertical="center" wrapText="1"/>
    </xf>
    <xf numFmtId="0" fontId="11" fillId="5" borderId="6" xfId="6" applyFont="1" applyFill="1" applyBorder="1" applyAlignment="1">
      <alignment vertical="center" wrapText="1"/>
    </xf>
    <xf numFmtId="164" fontId="11" fillId="5" borderId="5" xfId="0" applyNumberFormat="1" applyFont="1" applyFill="1" applyBorder="1" applyAlignment="1">
      <alignment horizontal="right" vertical="center" wrapText="1"/>
    </xf>
    <xf numFmtId="0" fontId="11" fillId="5" borderId="6" xfId="6" applyFont="1" applyFill="1" applyBorder="1" applyAlignment="1">
      <alignment horizontal="right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5" borderId="5" xfId="6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center" wrapText="1"/>
    </xf>
    <xf numFmtId="3" fontId="11" fillId="5" borderId="5" xfId="2" applyFont="1" applyFill="1" applyBorder="1" applyAlignment="1">
      <alignment horizontal="center" vertical="center" wrapText="1"/>
    </xf>
    <xf numFmtId="0" fontId="11" fillId="5" borderId="6" xfId="6" applyFont="1" applyFill="1" applyBorder="1" applyAlignment="1">
      <alignment horizontal="centerContinuous" vertical="center" wrapText="1"/>
    </xf>
    <xf numFmtId="0" fontId="11" fillId="5" borderId="5" xfId="6" applyFont="1" applyFill="1" applyBorder="1" applyAlignment="1">
      <alignment horizontal="centerContinuous" vertical="center" wrapText="1"/>
    </xf>
    <xf numFmtId="0" fontId="11" fillId="5" borderId="6" xfId="6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0" borderId="2" xfId="7" applyFill="1" applyBorder="1" applyAlignment="1">
      <alignment vertical="center"/>
    </xf>
    <xf numFmtId="3" fontId="2" fillId="0" borderId="2" xfId="2" applyFill="1" applyBorder="1" applyAlignment="1">
      <alignment horizontal="right" vertical="center"/>
    </xf>
    <xf numFmtId="0" fontId="2" fillId="0" borderId="0" xfId="7" applyFill="1" applyAlignment="1">
      <alignment vertical="center"/>
    </xf>
    <xf numFmtId="0" fontId="14" fillId="0" borderId="0" xfId="7" applyFont="1" applyFill="1" applyAlignment="1">
      <alignment vertical="center"/>
    </xf>
    <xf numFmtId="0" fontId="15" fillId="0" borderId="0" xfId="6" applyFont="1" applyFill="1" applyAlignment="1">
      <alignment vertical="center"/>
    </xf>
    <xf numFmtId="164" fontId="9" fillId="3" borderId="1" xfId="4" applyFont="1" applyFill="1" applyBorder="1" applyAlignment="1">
      <alignment horizontal="right" vertical="center"/>
    </xf>
    <xf numFmtId="1" fontId="7" fillId="3" borderId="2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64" fontId="9" fillId="4" borderId="3" xfId="4" applyFont="1" applyFill="1" applyBorder="1" applyAlignment="1">
      <alignment horizontal="right" vertical="center"/>
    </xf>
    <xf numFmtId="1" fontId="7" fillId="4" borderId="0" xfId="0" applyNumberFormat="1" applyFont="1" applyFill="1" applyAlignment="1">
      <alignment horizontal="right" vertical="center"/>
    </xf>
    <xf numFmtId="1" fontId="7" fillId="4" borderId="3" xfId="0" applyNumberFormat="1" applyFont="1" applyFill="1" applyBorder="1" applyAlignment="1">
      <alignment horizontal="right" vertical="center"/>
    </xf>
    <xf numFmtId="164" fontId="9" fillId="0" borderId="3" xfId="4" applyFont="1" applyFill="1" applyBorder="1" applyAlignment="1">
      <alignment horizontal="right" vertical="center"/>
    </xf>
    <xf numFmtId="1" fontId="9" fillId="0" borderId="0" xfId="4" applyNumberFormat="1" applyFont="1" applyFill="1" applyAlignment="1">
      <alignment horizontal="right" vertical="center"/>
    </xf>
    <xf numFmtId="1" fontId="9" fillId="0" borderId="3" xfId="0" applyNumberFormat="1" applyFont="1" applyBorder="1" applyAlignment="1">
      <alignment horizontal="right" vertical="center"/>
    </xf>
    <xf numFmtId="1" fontId="9" fillId="4" borderId="0" xfId="4" applyNumberFormat="1" applyFont="1" applyFill="1" applyAlignment="1">
      <alignment horizontal="right" vertical="center"/>
    </xf>
    <xf numFmtId="1" fontId="9" fillId="4" borderId="3" xfId="0" applyNumberFormat="1" applyFont="1" applyFill="1" applyBorder="1" applyAlignment="1">
      <alignment horizontal="right" vertical="center"/>
    </xf>
    <xf numFmtId="3" fontId="9" fillId="4" borderId="7" xfId="4" applyNumberFormat="1" applyFont="1" applyFill="1" applyBorder="1" applyAlignment="1">
      <alignment horizontal="right" vertical="center"/>
    </xf>
    <xf numFmtId="3" fontId="9" fillId="0" borderId="7" xfId="4" applyNumberFormat="1" applyFont="1" applyFill="1" applyBorder="1" applyAlignment="1">
      <alignment horizontal="right" vertical="center"/>
    </xf>
    <xf numFmtId="1" fontId="9" fillId="4" borderId="7" xfId="4" applyNumberFormat="1" applyFont="1" applyFill="1" applyBorder="1" applyAlignment="1">
      <alignment horizontal="right" vertical="center"/>
    </xf>
    <xf numFmtId="1" fontId="9" fillId="0" borderId="7" xfId="4" applyNumberFormat="1" applyFont="1" applyFill="1" applyBorder="1" applyAlignment="1">
      <alignment horizontal="right" vertical="center"/>
    </xf>
    <xf numFmtId="164" fontId="9" fillId="0" borderId="7" xfId="4" applyFont="1" applyFill="1" applyBorder="1" applyAlignment="1">
      <alignment horizontal="right" vertical="center"/>
    </xf>
    <xf numFmtId="2" fontId="9" fillId="0" borderId="3" xfId="0" applyNumberFormat="1" applyFont="1" applyBorder="1" applyAlignment="1">
      <alignment horizontal="right" vertical="center"/>
    </xf>
    <xf numFmtId="164" fontId="9" fillId="4" borderId="7" xfId="4" applyFont="1" applyFill="1" applyBorder="1" applyAlignment="1">
      <alignment horizontal="right" vertical="center"/>
    </xf>
    <xf numFmtId="2" fontId="9" fillId="4" borderId="3" xfId="0" applyNumberFormat="1" applyFont="1" applyFill="1" applyBorder="1" applyAlignment="1">
      <alignment horizontal="right" vertical="center"/>
    </xf>
    <xf numFmtId="0" fontId="10" fillId="5" borderId="8" xfId="5" applyFont="1" applyFill="1" applyBorder="1" applyAlignment="1">
      <alignment horizontal="right" vertical="center" wrapText="1"/>
    </xf>
    <xf numFmtId="0" fontId="11" fillId="5" borderId="8" xfId="6" applyFont="1" applyFill="1" applyBorder="1" applyAlignment="1">
      <alignment horizontal="right" vertical="center" wrapText="1"/>
    </xf>
    <xf numFmtId="1" fontId="9" fillId="3" borderId="9" xfId="4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Alignment="1">
      <alignment horizontal="right" vertical="center"/>
    </xf>
    <xf numFmtId="164" fontId="9" fillId="0" borderId="0" xfId="4" quotePrefix="1" applyFont="1" applyFill="1" applyAlignment="1">
      <alignment horizontal="right" vertical="center"/>
    </xf>
    <xf numFmtId="1" fontId="9" fillId="0" borderId="3" xfId="4" quotePrefix="1" applyNumberFormat="1" applyFont="1" applyFill="1" applyBorder="1" applyAlignment="1">
      <alignment horizontal="right" vertical="center"/>
    </xf>
    <xf numFmtId="1" fontId="9" fillId="4" borderId="0" xfId="4" quotePrefix="1" applyNumberFormat="1" applyFont="1" applyFill="1" applyAlignment="1">
      <alignment horizontal="right" vertical="center"/>
    </xf>
    <xf numFmtId="1" fontId="9" fillId="4" borderId="3" xfId="4" quotePrefix="1" applyNumberFormat="1" applyFont="1" applyFill="1" applyBorder="1" applyAlignment="1">
      <alignment horizontal="right" vertical="center"/>
    </xf>
    <xf numFmtId="1" fontId="9" fillId="0" borderId="0" xfId="4" quotePrefix="1" applyNumberFormat="1" applyFont="1" applyFill="1" applyAlignment="1">
      <alignment horizontal="right" vertical="center"/>
    </xf>
    <xf numFmtId="164" fontId="9" fillId="4" borderId="0" xfId="4" quotePrefix="1" applyFont="1" applyFill="1" applyAlignment="1">
      <alignment horizontal="right" vertical="center"/>
    </xf>
    <xf numFmtId="164" fontId="9" fillId="4" borderId="3" xfId="4" quotePrefix="1" applyFont="1" applyFill="1" applyBorder="1" applyAlignment="1">
      <alignment horizontal="right" vertical="center"/>
    </xf>
    <xf numFmtId="164" fontId="9" fillId="0" borderId="3" xfId="4" quotePrefix="1" applyFont="1" applyFill="1" applyBorder="1" applyAlignment="1">
      <alignment horizontal="right" vertical="center"/>
    </xf>
    <xf numFmtId="164" fontId="9" fillId="4" borderId="0" xfId="4" applyFont="1" applyFill="1" applyAlignment="1">
      <alignment horizontal="right" vertical="center"/>
    </xf>
    <xf numFmtId="1" fontId="9" fillId="0" borderId="3" xfId="4" applyNumberFormat="1" applyFont="1" applyFill="1" applyBorder="1" applyAlignment="1">
      <alignment horizontal="right" vertical="center"/>
    </xf>
    <xf numFmtId="1" fontId="9" fillId="4" borderId="3" xfId="4" applyNumberFormat="1" applyFont="1" applyFill="1" applyBorder="1" applyAlignment="1">
      <alignment horizontal="right" vertical="center"/>
    </xf>
    <xf numFmtId="164" fontId="9" fillId="0" borderId="0" xfId="4" applyFont="1" applyFill="1" applyAlignment="1">
      <alignment horizontal="right" vertical="center"/>
    </xf>
    <xf numFmtId="1" fontId="9" fillId="0" borderId="4" xfId="4" applyNumberFormat="1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4" fillId="0" borderId="0" xfId="7" applyFont="1" applyFill="1" applyAlignment="1">
      <alignment vertical="center" wrapText="1"/>
    </xf>
    <xf numFmtId="0" fontId="15" fillId="0" borderId="0" xfId="6" applyFont="1" applyFill="1" applyAlignment="1">
      <alignment vertical="top"/>
    </xf>
    <xf numFmtId="0" fontId="6" fillId="0" borderId="0" xfId="3" applyFont="1" applyAlignment="1" applyProtection="1">
      <alignment vertical="center"/>
    </xf>
    <xf numFmtId="0" fontId="0" fillId="0" borderId="0" xfId="0" applyAlignment="1">
      <alignment vertical="center"/>
    </xf>
    <xf numFmtId="164" fontId="8" fillId="0" borderId="0" xfId="4" applyFont="1" applyFill="1" applyAlignment="1">
      <alignment vertical="center"/>
    </xf>
    <xf numFmtId="4" fontId="7" fillId="3" borderId="2" xfId="0" applyNumberFormat="1" applyFont="1" applyFill="1" applyBorder="1" applyAlignment="1">
      <alignment horizontal="right" vertical="center"/>
    </xf>
    <xf numFmtId="165" fontId="9" fillId="4" borderId="7" xfId="4" applyNumberFormat="1" applyFont="1" applyFill="1" applyBorder="1" applyAlignment="1">
      <alignment horizontal="right" vertical="center"/>
    </xf>
    <xf numFmtId="4" fontId="7" fillId="4" borderId="0" xfId="0" applyNumberFormat="1" applyFont="1" applyFill="1" applyAlignment="1">
      <alignment horizontal="right" vertical="center"/>
    </xf>
    <xf numFmtId="165" fontId="9" fillId="0" borderId="7" xfId="4" applyNumberFormat="1" applyFont="1" applyFill="1" applyBorder="1" applyAlignment="1">
      <alignment horizontal="right" vertical="center"/>
    </xf>
    <xf numFmtId="4" fontId="9" fillId="0" borderId="0" xfId="4" applyNumberFormat="1" applyFont="1" applyFill="1" applyAlignment="1">
      <alignment horizontal="right" vertical="center"/>
    </xf>
    <xf numFmtId="165" fontId="9" fillId="0" borderId="0" xfId="2" applyNumberFormat="1" applyFont="1" applyFill="1" applyAlignment="1">
      <alignment horizontal="right" vertical="center"/>
    </xf>
    <xf numFmtId="4" fontId="9" fillId="4" borderId="0" xfId="4" applyNumberFormat="1" applyFont="1" applyFill="1" applyAlignment="1">
      <alignment horizontal="right" vertical="center"/>
    </xf>
    <xf numFmtId="165" fontId="9" fillId="4" borderId="0" xfId="2" applyNumberFormat="1" applyFont="1" applyFill="1" applyAlignment="1">
      <alignment horizontal="right" vertical="center"/>
    </xf>
    <xf numFmtId="3" fontId="9" fillId="0" borderId="0" xfId="2" applyFont="1" applyFill="1" applyAlignment="1">
      <alignment horizontal="right" vertical="center"/>
    </xf>
    <xf numFmtId="3" fontId="9" fillId="4" borderId="0" xfId="2" applyFont="1" applyFill="1" applyAlignment="1">
      <alignment horizontal="right" vertical="center"/>
    </xf>
    <xf numFmtId="3" fontId="9" fillId="0" borderId="0" xfId="4" quotePrefix="1" applyNumberFormat="1" applyFont="1" applyFill="1" applyAlignment="1">
      <alignment horizontal="right"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164" fontId="9" fillId="0" borderId="0" xfId="4" applyFont="1" applyFill="1" applyAlignment="1">
      <alignment vertical="center"/>
    </xf>
    <xf numFmtId="3" fontId="9" fillId="0" borderId="1" xfId="4" applyNumberFormat="1" applyFont="1" applyFill="1" applyBorder="1" applyAlignment="1">
      <alignment horizontal="right" vertical="center"/>
    </xf>
    <xf numFmtId="165" fontId="17" fillId="0" borderId="2" xfId="4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165" fontId="9" fillId="0" borderId="9" xfId="4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65" fontId="17" fillId="4" borderId="0" xfId="4" applyNumberFormat="1" applyFont="1" applyFill="1" applyAlignment="1">
      <alignment horizontal="right" vertical="center"/>
    </xf>
    <xf numFmtId="165" fontId="17" fillId="0" borderId="0" xfId="4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3" fontId="2" fillId="0" borderId="0" xfId="2" applyFill="1" applyAlignment="1">
      <alignment horizontal="left" vertical="center"/>
    </xf>
    <xf numFmtId="167" fontId="1" fillId="0" borderId="0" xfId="0" applyNumberFormat="1" applyFont="1" applyAlignment="1">
      <alignment vertical="center"/>
    </xf>
    <xf numFmtId="3" fontId="2" fillId="0" borderId="0" xfId="4" applyNumberFormat="1" applyFill="1" applyAlignment="1">
      <alignment vertical="center"/>
    </xf>
    <xf numFmtId="165" fontId="17" fillId="0" borderId="9" xfId="4" applyNumberFormat="1" applyFont="1" applyFill="1" applyBorder="1" applyAlignment="1">
      <alignment horizontal="right" vertical="center"/>
    </xf>
    <xf numFmtId="3" fontId="18" fillId="0" borderId="1" xfId="1" applyNumberFormat="1" applyFont="1" applyFill="1" applyBorder="1"/>
    <xf numFmtId="165" fontId="17" fillId="4" borderId="7" xfId="4" applyNumberFormat="1" applyFont="1" applyFill="1" applyBorder="1" applyAlignment="1">
      <alignment horizontal="right" vertical="center"/>
    </xf>
    <xf numFmtId="3" fontId="18" fillId="4" borderId="3" xfId="1" applyNumberFormat="1" applyFont="1" applyFill="1" applyBorder="1"/>
    <xf numFmtId="0" fontId="7" fillId="4" borderId="3" xfId="0" applyFont="1" applyFill="1" applyBorder="1" applyAlignment="1">
      <alignment horizontal="center" vertical="center"/>
    </xf>
    <xf numFmtId="165" fontId="17" fillId="0" borderId="7" xfId="4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 wrapText="1"/>
    </xf>
    <xf numFmtId="0" fontId="20" fillId="0" borderId="0" xfId="7" applyFont="1" applyFill="1" applyAlignment="1">
      <alignment horizontal="left" vertical="center" wrapText="1"/>
    </xf>
  </cellXfs>
  <cellStyles count="8">
    <cellStyle name="Comma" xfId="1" builtinId="3"/>
    <cellStyle name="Comma0" xfId="2" xr:uid="{C44CF69D-0887-4099-81B1-7AB78A435769}"/>
    <cellStyle name="F5" xfId="7" xr:uid="{AAC8AFF8-D32C-4870-8BDA-CA42690E1920}"/>
    <cellStyle name="F6" xfId="6" xr:uid="{032B0124-BE19-4176-B273-F2F3F6AF007E}"/>
    <cellStyle name="F7" xfId="4" xr:uid="{6B01D8C3-7D06-4514-976B-D08631969865}"/>
    <cellStyle name="F8" xfId="5" xr:uid="{30FAA350-257C-4ADD-8FAD-6E136B60F3BF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electricity/data/stat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state/" TargetMode="External"/><Relationship Id="rId1" Type="http://schemas.openxmlformats.org/officeDocument/2006/relationships/hyperlink" Target="https://www.eia.gov/electricity/data/state/" TargetMode="External"/><Relationship Id="rId6" Type="http://schemas.openxmlformats.org/officeDocument/2006/relationships/hyperlink" Target="https://www.eia.gov/electricity/data/state/" TargetMode="External"/><Relationship Id="rId5" Type="http://schemas.openxmlformats.org/officeDocument/2006/relationships/hyperlink" Target="https://www.eia.gov/electricity/data/state/" TargetMode="External"/><Relationship Id="rId4" Type="http://schemas.openxmlformats.org/officeDocument/2006/relationships/hyperlink" Target="https://www.eia.gov/electricity/data/st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70B0-6B7F-4DA2-81AD-3454D82917FB}">
  <dimension ref="A1:X267"/>
  <sheetViews>
    <sheetView showGridLines="0" tabSelected="1" zoomScaleNormal="100" workbookViewId="0">
      <selection activeCell="M45" sqref="M45"/>
    </sheetView>
  </sheetViews>
  <sheetFormatPr defaultColWidth="8.42578125" defaultRowHeight="12.75" x14ac:dyDescent="0.2"/>
  <cols>
    <col min="1" max="1" width="12.42578125" style="1" customWidth="1"/>
    <col min="2" max="2" width="9.140625" style="1" customWidth="1"/>
    <col min="3" max="3" width="7.5703125" style="1" customWidth="1"/>
    <col min="4" max="4" width="9.85546875" style="1" customWidth="1"/>
    <col min="5" max="5" width="9.5703125" style="3" customWidth="1"/>
    <col min="6" max="6" width="7.28515625" style="1" customWidth="1"/>
    <col min="7" max="7" width="9.28515625" style="1" customWidth="1"/>
    <col min="8" max="8" width="9.42578125" style="1" customWidth="1"/>
    <col min="9" max="9" width="7.28515625" style="1" customWidth="1"/>
    <col min="10" max="10" width="9.28515625" style="1" customWidth="1"/>
    <col min="11" max="11" width="9" style="2" customWidth="1"/>
    <col min="12" max="12" width="8.5703125" style="2" customWidth="1"/>
    <col min="13" max="13" width="10.85546875" style="1" customWidth="1"/>
    <col min="14" max="16384" width="8.42578125" style="1"/>
  </cols>
  <sheetData>
    <row r="1" spans="1:13" ht="15.75" x14ac:dyDescent="0.2">
      <c r="A1" s="74" t="s">
        <v>60</v>
      </c>
      <c r="B1" s="73" t="s">
        <v>59</v>
      </c>
      <c r="C1" s="72"/>
      <c r="D1" s="72"/>
      <c r="F1" s="72"/>
      <c r="G1" s="72"/>
      <c r="H1" s="72"/>
      <c r="I1" s="72"/>
    </row>
    <row r="2" spans="1:13" ht="12.75" customHeight="1" x14ac:dyDescent="0.2">
      <c r="A2" s="74"/>
      <c r="B2" s="155" t="s">
        <v>58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7.5" customHeight="1" thickBot="1" x14ac:dyDescent="0.25">
      <c r="A3" s="70"/>
      <c r="B3" s="70"/>
      <c r="C3" s="70"/>
      <c r="D3" s="70"/>
      <c r="E3" s="71"/>
      <c r="F3" s="70"/>
      <c r="G3" s="70"/>
      <c r="H3" s="70"/>
      <c r="I3" s="70"/>
      <c r="J3" s="68"/>
      <c r="K3" s="69"/>
    </row>
    <row r="4" spans="1:13" ht="21.75" thickBot="1" x14ac:dyDescent="0.25">
      <c r="A4" s="67" t="s">
        <v>21</v>
      </c>
      <c r="B4" s="66" t="s">
        <v>46</v>
      </c>
      <c r="C4" s="65"/>
      <c r="D4" s="59" t="s">
        <v>45</v>
      </c>
      <c r="E4" s="64" t="s">
        <v>19</v>
      </c>
      <c r="F4" s="131"/>
      <c r="G4" s="59" t="s">
        <v>15</v>
      </c>
      <c r="H4" s="62" t="s">
        <v>17</v>
      </c>
      <c r="I4" s="130"/>
      <c r="J4" s="59" t="s">
        <v>45</v>
      </c>
      <c r="K4" s="60" t="s">
        <v>57</v>
      </c>
      <c r="L4" s="59" t="s">
        <v>30</v>
      </c>
      <c r="M4" s="58" t="s">
        <v>37</v>
      </c>
    </row>
    <row r="5" spans="1:13" ht="17.25" thickBot="1" x14ac:dyDescent="0.25">
      <c r="A5" s="57"/>
      <c r="B5" s="54" t="s">
        <v>43</v>
      </c>
      <c r="C5" s="55" t="s">
        <v>35</v>
      </c>
      <c r="D5" s="53" t="s">
        <v>36</v>
      </c>
      <c r="E5" s="56" t="s">
        <v>10</v>
      </c>
      <c r="F5" s="55" t="s">
        <v>35</v>
      </c>
      <c r="G5" s="53" t="s">
        <v>36</v>
      </c>
      <c r="H5" s="54" t="s">
        <v>42</v>
      </c>
      <c r="I5" s="55" t="s">
        <v>41</v>
      </c>
      <c r="J5" s="53" t="s">
        <v>11</v>
      </c>
      <c r="K5" s="54" t="s">
        <v>56</v>
      </c>
      <c r="L5" s="53" t="s">
        <v>25</v>
      </c>
      <c r="M5" s="52" t="s">
        <v>55</v>
      </c>
    </row>
    <row r="6" spans="1:13" s="25" customFormat="1" ht="10.5" customHeight="1" x14ac:dyDescent="0.2">
      <c r="A6" s="50">
        <v>1990</v>
      </c>
      <c r="B6" s="33">
        <v>13564.290999999999</v>
      </c>
      <c r="C6" s="31">
        <v>312.01215259007785</v>
      </c>
      <c r="D6" s="27">
        <f>(C6/$M6)*100</f>
        <v>98.859807278924748</v>
      </c>
      <c r="E6" s="32">
        <v>87.820999999999998</v>
      </c>
      <c r="F6" s="27">
        <v>0.51054376163052717</v>
      </c>
      <c r="G6" s="27">
        <f>(F6/$M6)*100</f>
        <v>0.16176375651804101</v>
      </c>
      <c r="H6" s="30">
        <v>1628.924</v>
      </c>
      <c r="I6" s="47">
        <v>1.672026729878721</v>
      </c>
      <c r="J6" s="27">
        <f>(I6/$M6)*100</f>
        <v>0.52977500686708068</v>
      </c>
      <c r="K6" s="28">
        <v>1.4159999999999999</v>
      </c>
      <c r="L6" s="27">
        <f>(K6/M6)*100</f>
        <v>0.44865395769013727</v>
      </c>
      <c r="M6" s="33">
        <f>SUM(C6,F6,I6,K6)</f>
        <v>315.61072308158708</v>
      </c>
    </row>
    <row r="7" spans="1:13" s="25" customFormat="1" ht="10.5" customHeight="1" x14ac:dyDescent="0.2">
      <c r="A7" s="49">
        <v>1991</v>
      </c>
      <c r="B7" s="40">
        <v>12830.081</v>
      </c>
      <c r="C7" s="38">
        <v>293.64512137739678</v>
      </c>
      <c r="D7" s="19">
        <f>(C7/$M7)*100</f>
        <v>97.149911540875905</v>
      </c>
      <c r="E7" s="39">
        <v>87.096999999999994</v>
      </c>
      <c r="F7" s="19">
        <v>0.50621093752245694</v>
      </c>
      <c r="G7" s="19">
        <f>(F7/$M7)*100</f>
        <v>0.1674754464526787</v>
      </c>
      <c r="H7" s="37">
        <v>6095.0630000000001</v>
      </c>
      <c r="I7" s="45">
        <v>6.4344605350674371</v>
      </c>
      <c r="J7" s="19">
        <f>(I7/$M7)*100</f>
        <v>2.1287848027676306</v>
      </c>
      <c r="K7" s="35">
        <v>1.6739999999999999</v>
      </c>
      <c r="L7" s="19">
        <f>(K7/M7)*100</f>
        <v>0.553828209903795</v>
      </c>
      <c r="M7" s="40">
        <f>SUM(C7,F7,I7,K7)</f>
        <v>302.25979284998664</v>
      </c>
    </row>
    <row r="8" spans="1:13" s="25" customFormat="1" ht="10.5" customHeight="1" x14ac:dyDescent="0.2">
      <c r="A8" s="50">
        <v>1992</v>
      </c>
      <c r="B8" s="33">
        <v>13860.554</v>
      </c>
      <c r="C8" s="31">
        <v>316.00035942221291</v>
      </c>
      <c r="D8" s="27">
        <f>(C8/$M8)*100</f>
        <v>97.044592893745545</v>
      </c>
      <c r="E8" s="32">
        <v>62.106000000000002</v>
      </c>
      <c r="F8" s="27">
        <v>0.36148304523465141</v>
      </c>
      <c r="G8" s="27">
        <f>(F8/$M8)*100</f>
        <v>0.1110124527292618</v>
      </c>
      <c r="H8" s="30">
        <v>6990.7969999999996</v>
      </c>
      <c r="I8" s="47">
        <v>7.4160279610705597</v>
      </c>
      <c r="J8" s="27">
        <f>(I8/$M8)*100</f>
        <v>2.2774828980784281</v>
      </c>
      <c r="K8" s="28">
        <v>1.8460000000000001</v>
      </c>
      <c r="L8" s="27">
        <f>(K8/M8)*100</f>
        <v>0.56691175544676142</v>
      </c>
      <c r="M8" s="33">
        <f>SUM(C8,F8,I8,K8)</f>
        <v>325.6238704285181</v>
      </c>
    </row>
    <row r="9" spans="1:13" s="25" customFormat="1" ht="10.5" customHeight="1" x14ac:dyDescent="0.2">
      <c r="A9" s="49">
        <v>1993</v>
      </c>
      <c r="B9" s="40">
        <v>14216.120999999999</v>
      </c>
      <c r="C9" s="38">
        <v>324.30999437701945</v>
      </c>
      <c r="D9" s="19">
        <f>(C9/$M9)*100</f>
        <v>97.122387687936836</v>
      </c>
      <c r="E9" s="39">
        <v>63.750999999999998</v>
      </c>
      <c r="F9" s="19">
        <v>0.37355037760197712</v>
      </c>
      <c r="G9" s="19">
        <f>(F9/$M9)*100</f>
        <v>0.11186859863547031</v>
      </c>
      <c r="H9" s="37">
        <v>6766.6189999999997</v>
      </c>
      <c r="I9" s="45">
        <v>7.1143405790642342</v>
      </c>
      <c r="J9" s="19">
        <f>(I9/$M9)*100</f>
        <v>2.1305595135641586</v>
      </c>
      <c r="K9" s="35">
        <v>2.121</v>
      </c>
      <c r="L9" s="19">
        <f>(K9/M9)*100</f>
        <v>0.63518419986353325</v>
      </c>
      <c r="M9" s="40">
        <f>SUM(C9,F9,I9,K9)</f>
        <v>333.91888533368564</v>
      </c>
    </row>
    <row r="10" spans="1:13" s="25" customFormat="1" ht="10.5" customHeight="1" x14ac:dyDescent="0.2">
      <c r="A10" s="50">
        <v>1994</v>
      </c>
      <c r="B10" s="33">
        <v>14663.022000000001</v>
      </c>
      <c r="C10" s="31">
        <v>332.4570390658306</v>
      </c>
      <c r="D10" s="27">
        <f>(C10/$M10)*100</f>
        <v>96.278364645835453</v>
      </c>
      <c r="E10" s="32">
        <v>58.753999999999998</v>
      </c>
      <c r="F10" s="27">
        <v>0.34445745013296397</v>
      </c>
      <c r="G10" s="27">
        <f>(F10/$M10)*100</f>
        <v>9.9753640596881285E-2</v>
      </c>
      <c r="H10" s="30">
        <v>9389.8389999999999</v>
      </c>
      <c r="I10" s="47">
        <v>9.7696527123595498</v>
      </c>
      <c r="J10" s="27">
        <f>(I10/$M10)*100</f>
        <v>2.8292563422532209</v>
      </c>
      <c r="K10" s="28">
        <v>2.7369999999999997</v>
      </c>
      <c r="L10" s="27">
        <f>(K10/M10)*100</f>
        <v>0.792625371314435</v>
      </c>
      <c r="M10" s="33">
        <f>SUM(C10,F10,I10,K10)</f>
        <v>345.30814922832315</v>
      </c>
    </row>
    <row r="11" spans="1:13" s="25" customFormat="1" ht="10.5" customHeight="1" x14ac:dyDescent="0.2">
      <c r="A11" s="49">
        <v>1995</v>
      </c>
      <c r="B11" s="40">
        <v>13703.487999999999</v>
      </c>
      <c r="C11" s="38">
        <v>312.28475573133522</v>
      </c>
      <c r="D11" s="19">
        <f>(C11/$M11)*100</f>
        <v>95.835695266238545</v>
      </c>
      <c r="E11" s="39">
        <v>66.212999999999994</v>
      </c>
      <c r="F11" s="19">
        <v>0.3872139584090909</v>
      </c>
      <c r="G11" s="19">
        <f>(F11/$M11)*100</f>
        <v>0.11883038873935026</v>
      </c>
      <c r="H11" s="37">
        <v>9190.741</v>
      </c>
      <c r="I11" s="45">
        <v>9.6393530276788795</v>
      </c>
      <c r="J11" s="19">
        <f>(I11/$M11)*100</f>
        <v>2.9581786570430144</v>
      </c>
      <c r="K11" s="35">
        <v>3.5430000000000001</v>
      </c>
      <c r="L11" s="19">
        <f>(K11/M11)*100</f>
        <v>1.0872956879790867</v>
      </c>
      <c r="M11" s="40">
        <f>SUM(C11,F11,I11,K11)</f>
        <v>325.8543227174232</v>
      </c>
    </row>
    <row r="12" spans="1:13" s="25" customFormat="1" ht="10.5" customHeight="1" x14ac:dyDescent="0.2">
      <c r="A12" s="50">
        <v>1996</v>
      </c>
      <c r="B12" s="33">
        <v>13970.957</v>
      </c>
      <c r="C12" s="31">
        <v>318.00916710642696</v>
      </c>
      <c r="D12" s="27">
        <f>(C12/$M12)*100</f>
        <v>97.484803856122412</v>
      </c>
      <c r="E12" s="32">
        <v>93.18</v>
      </c>
      <c r="F12" s="27">
        <v>0.53759227977018098</v>
      </c>
      <c r="G12" s="27">
        <f>(F12/$M12)*100</f>
        <v>0.16479738123531168</v>
      </c>
      <c r="H12" s="30">
        <v>4348.4070000000002</v>
      </c>
      <c r="I12" s="47">
        <v>4.4303319667237586</v>
      </c>
      <c r="J12" s="27">
        <f>(I12/$M12)*100</f>
        <v>1.3581056380334962</v>
      </c>
      <c r="K12" s="28">
        <v>3.2369999999999997</v>
      </c>
      <c r="L12" s="27">
        <f>(K12/M12)*100</f>
        <v>0.99229312460876795</v>
      </c>
      <c r="M12" s="33">
        <f>SUM(C12,F12,I12,K12)</f>
        <v>326.21409135292095</v>
      </c>
    </row>
    <row r="13" spans="1:13" s="25" customFormat="1" ht="10.5" customHeight="1" x14ac:dyDescent="0.2">
      <c r="A13" s="49">
        <v>1997</v>
      </c>
      <c r="B13" s="40">
        <v>14658.456</v>
      </c>
      <c r="C13" s="38">
        <v>328.35772229539702</v>
      </c>
      <c r="D13" s="19">
        <f>(C13/$M13)*100</f>
        <v>97.947377444027623</v>
      </c>
      <c r="E13" s="39">
        <v>77.527000000000001</v>
      </c>
      <c r="F13" s="19">
        <v>0.44759646516527934</v>
      </c>
      <c r="G13" s="19">
        <f>(F13/$M13)*100</f>
        <v>0.13351566581009489</v>
      </c>
      <c r="H13" s="37">
        <v>4285.2830000000004</v>
      </c>
      <c r="I13" s="45">
        <v>4.3955930551605791</v>
      </c>
      <c r="J13" s="19">
        <f>(I13/$M13)*100</f>
        <v>1.3111822345899951</v>
      </c>
      <c r="K13" s="35">
        <v>2.0379999999999998</v>
      </c>
      <c r="L13" s="19">
        <f>(K13/M13)*100</f>
        <v>0.60792465557228204</v>
      </c>
      <c r="M13" s="40">
        <f>SUM(C13,F13,I13,K13)</f>
        <v>335.23891181572293</v>
      </c>
    </row>
    <row r="14" spans="1:13" s="25" customFormat="1" ht="10.5" customHeight="1" x14ac:dyDescent="0.2">
      <c r="A14" s="34">
        <v>1998</v>
      </c>
      <c r="B14" s="33">
        <v>15095.407999999999</v>
      </c>
      <c r="C14" s="31">
        <v>336.79846296911086</v>
      </c>
      <c r="D14" s="27">
        <f>(C14/$M14)*100</f>
        <v>97.346132144043949</v>
      </c>
      <c r="E14" s="32">
        <v>66.543999999999997</v>
      </c>
      <c r="F14" s="27">
        <v>0.39269058019834713</v>
      </c>
      <c r="G14" s="27">
        <f>(F14/$M14)*100</f>
        <v>0.11350084194183371</v>
      </c>
      <c r="H14" s="30">
        <v>6396.0110000000004</v>
      </c>
      <c r="I14" s="47">
        <v>6.6251700148023556</v>
      </c>
      <c r="J14" s="27">
        <f>(I14/$M14)*100</f>
        <v>1.9148979186311113</v>
      </c>
      <c r="K14" s="28">
        <v>2.1640000000000001</v>
      </c>
      <c r="L14" s="27">
        <f>(K14/M14)*100</f>
        <v>0.62546909538310846</v>
      </c>
      <c r="M14" s="33">
        <f>SUM(C14,F14,I14,K14)</f>
        <v>345.98032356411153</v>
      </c>
    </row>
    <row r="15" spans="1:13" s="25" customFormat="1" ht="10.5" customHeight="1" x14ac:dyDescent="0.2">
      <c r="A15" s="41">
        <v>1999</v>
      </c>
      <c r="B15" s="40">
        <v>15015.296</v>
      </c>
      <c r="C15" s="38">
        <v>343.98898748628369</v>
      </c>
      <c r="D15" s="19">
        <f>(C15/$M15)*100</f>
        <v>97.214758424878127</v>
      </c>
      <c r="E15" s="39">
        <v>55.398000000000003</v>
      </c>
      <c r="F15" s="19">
        <v>0.32595175963636369</v>
      </c>
      <c r="G15" s="19">
        <f>(F15/$M15)*100</f>
        <v>9.2117255853943716E-2</v>
      </c>
      <c r="H15" s="37">
        <v>7374.6350000000002</v>
      </c>
      <c r="I15" s="45">
        <v>7.6364698332818781</v>
      </c>
      <c r="J15" s="19">
        <f>(I15/$M15)*100</f>
        <v>2.1581434204807759</v>
      </c>
      <c r="K15" s="35">
        <v>1.893</v>
      </c>
      <c r="L15" s="19">
        <f>(K15/M15)*100</f>
        <v>0.5349808987871516</v>
      </c>
      <c r="M15" s="40">
        <f>SUM(C15,F15,I15,K15)</f>
        <v>353.84440907920191</v>
      </c>
    </row>
    <row r="16" spans="1:13" s="25" customFormat="1" ht="10.5" customHeight="1" x14ac:dyDescent="0.2">
      <c r="A16" s="34">
        <v>2000</v>
      </c>
      <c r="B16" s="33">
        <v>15171.705</v>
      </c>
      <c r="C16" s="31">
        <v>347.81951244734063</v>
      </c>
      <c r="D16" s="27">
        <f>(C16/$M16)*100</f>
        <v>95.777470901400122</v>
      </c>
      <c r="E16" s="32">
        <v>101.02200000000001</v>
      </c>
      <c r="F16" s="27">
        <v>0.58958512918929507</v>
      </c>
      <c r="G16" s="27">
        <f>(F16/$M16)*100</f>
        <v>0.16235136481417284</v>
      </c>
      <c r="H16" s="30">
        <v>11177.567999999999</v>
      </c>
      <c r="I16" s="47">
        <v>11.673689189681333</v>
      </c>
      <c r="J16" s="27">
        <f>(I16/$M16)*100</f>
        <v>3.2145304868310633</v>
      </c>
      <c r="K16" s="28">
        <v>3.0709999999999997</v>
      </c>
      <c r="L16" s="27">
        <f>(K16/M16)*100</f>
        <v>0.84564724695464277</v>
      </c>
      <c r="M16" s="33">
        <f>SUM(C16,F16,I16,K16)</f>
        <v>363.15378676621128</v>
      </c>
    </row>
    <row r="17" spans="1:13" s="25" customFormat="1" ht="10.5" customHeight="1" x14ac:dyDescent="0.2">
      <c r="A17" s="41">
        <v>2001</v>
      </c>
      <c r="B17" s="40">
        <v>14945.82</v>
      </c>
      <c r="C17" s="38">
        <v>339.981177801542</v>
      </c>
      <c r="D17" s="19">
        <f>(C17/$M17)*100</f>
        <v>94.693759333343536</v>
      </c>
      <c r="E17" s="39">
        <v>109.53400000000001</v>
      </c>
      <c r="F17" s="19">
        <v>0.63161430482413217</v>
      </c>
      <c r="G17" s="19">
        <f>(F17/$M17)*100</f>
        <v>0.17592130646546097</v>
      </c>
      <c r="H17" s="37">
        <v>17602.227999999999</v>
      </c>
      <c r="I17" s="45">
        <v>18.419503363846506</v>
      </c>
      <c r="J17" s="19">
        <f>(I17/$M17)*100</f>
        <v>5.1303193601910086</v>
      </c>
      <c r="K17" s="37">
        <v>0</v>
      </c>
      <c r="L17" s="38">
        <f>(K17/M17)*100</f>
        <v>0</v>
      </c>
      <c r="M17" s="40">
        <f>SUM(C17,F17,I17,K17)</f>
        <v>359.03229547021266</v>
      </c>
    </row>
    <row r="18" spans="1:13" s="25" customFormat="1" ht="10.5" customHeight="1" x14ac:dyDescent="0.2">
      <c r="A18" s="34">
        <v>2002</v>
      </c>
      <c r="B18" s="33">
        <v>15650.406999999999</v>
      </c>
      <c r="C18" s="31">
        <v>352.41835277873736</v>
      </c>
      <c r="D18" s="27">
        <f>(C18/$M18)*100</f>
        <v>95.602117670200926</v>
      </c>
      <c r="E18" s="32">
        <v>95.587999999999994</v>
      </c>
      <c r="F18" s="27">
        <v>0.55619508272395823</v>
      </c>
      <c r="G18" s="27">
        <f>(F18/$M18)*100</f>
        <v>0.15088155122144686</v>
      </c>
      <c r="H18" s="30">
        <v>15573.019</v>
      </c>
      <c r="I18" s="47">
        <v>15.655730805039187</v>
      </c>
      <c r="J18" s="27">
        <f>(I18/$M18)*100</f>
        <v>4.247000778577636</v>
      </c>
      <c r="K18" s="30">
        <v>0</v>
      </c>
      <c r="L18" s="31">
        <f>(K18/M18)*100</f>
        <v>0</v>
      </c>
      <c r="M18" s="33">
        <f>SUM(C18,F18,I18,K18)</f>
        <v>368.63027866650049</v>
      </c>
    </row>
    <row r="19" spans="1:13" s="25" customFormat="1" ht="10.5" customHeight="1" x14ac:dyDescent="0.2">
      <c r="A19" s="41">
        <v>2003</v>
      </c>
      <c r="B19" s="40">
        <v>16302.162</v>
      </c>
      <c r="C19" s="38">
        <v>363.59100000000001</v>
      </c>
      <c r="D19" s="19">
        <f>(C19/$M19)*100</f>
        <v>96.031975041748296</v>
      </c>
      <c r="E19" s="39">
        <v>60.133000000000003</v>
      </c>
      <c r="F19" s="19">
        <v>0.34692395457484554</v>
      </c>
      <c r="G19" s="19">
        <f>(F19/$M19)*100</f>
        <v>9.1629860329645624E-2</v>
      </c>
      <c r="H19" s="37">
        <v>14614.038</v>
      </c>
      <c r="I19" s="45">
        <v>14.676594638773821</v>
      </c>
      <c r="J19" s="19">
        <f>(I19/$M19)*100</f>
        <v>3.8763950979220732</v>
      </c>
      <c r="K19" s="37">
        <v>0</v>
      </c>
      <c r="L19" s="38">
        <f>(K19/M19)*100</f>
        <v>0</v>
      </c>
      <c r="M19" s="40">
        <f>SUM(C19,F19,I19,K19)</f>
        <v>378.61451859334863</v>
      </c>
    </row>
    <row r="20" spans="1:13" s="25" customFormat="1" ht="10.5" customHeight="1" x14ac:dyDescent="0.2">
      <c r="A20" s="34">
        <v>2004</v>
      </c>
      <c r="B20" s="33">
        <v>16981.062000000002</v>
      </c>
      <c r="C20" s="31">
        <v>374.97277772090558</v>
      </c>
      <c r="D20" s="27">
        <f>(C20/$M20)*100</f>
        <v>97.398485440346931</v>
      </c>
      <c r="E20" s="32">
        <v>58.644419999999997</v>
      </c>
      <c r="F20" s="27">
        <v>0.33245290638985198</v>
      </c>
      <c r="G20" s="27">
        <f>(F20/$M20)*100</f>
        <v>8.6354027509468828E-2</v>
      </c>
      <c r="H20" s="30">
        <v>9679.9920700000002</v>
      </c>
      <c r="I20" s="47">
        <v>9.6830738885514158</v>
      </c>
      <c r="J20" s="27">
        <f>(I20/$M20)*100</f>
        <v>2.515160532143605</v>
      </c>
      <c r="K20" s="30">
        <v>0</v>
      </c>
      <c r="L20" s="31">
        <f>(K20/M20)*100</f>
        <v>0</v>
      </c>
      <c r="M20" s="33">
        <f>SUM(C20,F20,I20,K20)</f>
        <v>384.98830451584683</v>
      </c>
    </row>
    <row r="21" spans="1:13" s="25" customFormat="1" ht="10.5" customHeight="1" x14ac:dyDescent="0.2">
      <c r="A21" s="41" t="s">
        <v>50</v>
      </c>
      <c r="B21" s="40">
        <v>16887.146000000001</v>
      </c>
      <c r="C21" s="38">
        <v>366.48484249200004</v>
      </c>
      <c r="D21" s="141">
        <f>(C21/$M21)*100</f>
        <v>96.471530355837928</v>
      </c>
      <c r="E21" s="39">
        <v>74.146039999999999</v>
      </c>
      <c r="F21" s="19">
        <v>0.4327028472883071</v>
      </c>
      <c r="G21" s="141">
        <f>(F21/$M21)*100</f>
        <v>0.11390240748672339</v>
      </c>
      <c r="H21" s="37">
        <v>12421.48783</v>
      </c>
      <c r="I21" s="45">
        <v>12.971569242195441</v>
      </c>
      <c r="J21" s="19">
        <f>(I21/$M21)*100</f>
        <v>3.4145672366753548</v>
      </c>
      <c r="K21" s="37">
        <v>0</v>
      </c>
      <c r="L21" s="38">
        <f>(K21/M21)*100</f>
        <v>0</v>
      </c>
      <c r="M21" s="40">
        <f>SUM(C21,F21,I21,K21)</f>
        <v>379.88911458148374</v>
      </c>
    </row>
    <row r="22" spans="1:13" s="25" customFormat="1" ht="10.5" customHeight="1" x14ac:dyDescent="0.2">
      <c r="A22" s="34">
        <v>2006</v>
      </c>
      <c r="B22" s="33">
        <v>17055.673010000002</v>
      </c>
      <c r="C22" s="31">
        <v>376.02155906158532</v>
      </c>
      <c r="D22" s="142">
        <f>(C22/$M22)*100</f>
        <v>92.321726957159129</v>
      </c>
      <c r="E22" s="32">
        <v>125.17466999999999</v>
      </c>
      <c r="F22" s="27">
        <v>0.72145491591232713</v>
      </c>
      <c r="G22" s="142">
        <f>(F22/$M22)*100</f>
        <v>0.17713336417460374</v>
      </c>
      <c r="H22" s="30">
        <v>29101.355149999999</v>
      </c>
      <c r="I22" s="47">
        <v>30.55174908090353</v>
      </c>
      <c r="J22" s="27">
        <f>(I22/$M22)*100</f>
        <v>7.5011396786662781</v>
      </c>
      <c r="K22" s="30">
        <v>0</v>
      </c>
      <c r="L22" s="31">
        <f>(K22/M22)*100</f>
        <v>0</v>
      </c>
      <c r="M22" s="33">
        <f>SUM(C22,F22,I22,K22)</f>
        <v>407.29476305840114</v>
      </c>
    </row>
    <row r="23" spans="1:13" s="25" customFormat="1" ht="10.5" customHeight="1" x14ac:dyDescent="0.2">
      <c r="A23" s="41">
        <v>2007</v>
      </c>
      <c r="B23" s="40">
        <v>17064.800999999999</v>
      </c>
      <c r="C23" s="38">
        <v>380.61996149505688</v>
      </c>
      <c r="D23" s="141">
        <f>(C23/$M23)*100</f>
        <v>86.297132253871666</v>
      </c>
      <c r="E23" s="39">
        <v>73.486999999999995</v>
      </c>
      <c r="F23" s="19">
        <v>0.43068946271814601</v>
      </c>
      <c r="G23" s="141">
        <f>(F23/$M23)*100</f>
        <v>9.7649280869415114E-2</v>
      </c>
      <c r="H23" s="37">
        <v>57645.374000000003</v>
      </c>
      <c r="I23" s="45">
        <v>60.006834446649428</v>
      </c>
      <c r="J23" s="19">
        <f>(I23/$M23)*100</f>
        <v>13.605218465258922</v>
      </c>
      <c r="K23" s="37">
        <v>0</v>
      </c>
      <c r="L23" s="38">
        <f>(K23/M23)*100</f>
        <v>0</v>
      </c>
      <c r="M23" s="40">
        <f>SUM(C23,F23,I23,K23)</f>
        <v>441.05748540442443</v>
      </c>
    </row>
    <row r="24" spans="1:13" s="25" customFormat="1" ht="10.5" customHeight="1" x14ac:dyDescent="0.2">
      <c r="A24" s="34">
        <v>2008</v>
      </c>
      <c r="B24" s="33">
        <v>17407.733</v>
      </c>
      <c r="C24" s="31">
        <v>386.74405606338848</v>
      </c>
      <c r="D24" s="153">
        <f>(C24/$M24)*100</f>
        <v>86.592964252678243</v>
      </c>
      <c r="E24" s="127">
        <v>77.885000000000005</v>
      </c>
      <c r="F24" s="27">
        <v>0.44867405510355035</v>
      </c>
      <c r="G24" s="153">
        <f>(F24/$M24)*100</f>
        <v>0.1004592463815862</v>
      </c>
      <c r="H24" s="47">
        <v>56444.383999999998</v>
      </c>
      <c r="I24" s="47">
        <v>59.196575223317801</v>
      </c>
      <c r="J24" s="27">
        <f>(I24/$M24)*100</f>
        <v>13.254261679857777</v>
      </c>
      <c r="K24" s="28">
        <v>0.23365</v>
      </c>
      <c r="L24" s="122">
        <f>(K24/M24)*100</f>
        <v>5.2314821082401111E-2</v>
      </c>
      <c r="M24" s="33">
        <f>SUM(C24,F24,I24,K24)</f>
        <v>446.62295534180981</v>
      </c>
    </row>
    <row r="25" spans="1:13" s="25" customFormat="1" ht="10.5" customHeight="1" x14ac:dyDescent="0.2">
      <c r="A25" s="41">
        <v>2009</v>
      </c>
      <c r="B25" s="40">
        <v>16382.92</v>
      </c>
      <c r="C25" s="38">
        <v>358.91765226417169</v>
      </c>
      <c r="D25" s="150">
        <f>(C25/$M25)*100</f>
        <v>87.032435532569409</v>
      </c>
      <c r="E25" s="128">
        <v>63.203000000000003</v>
      </c>
      <c r="F25" s="19">
        <v>0.3673560119135803</v>
      </c>
      <c r="G25" s="150">
        <f>(F25/$M25)*100</f>
        <v>8.9078617957855225E-2</v>
      </c>
      <c r="H25" s="45">
        <v>51113.21</v>
      </c>
      <c r="I25" s="45">
        <v>52.927287195502565</v>
      </c>
      <c r="J25" s="19">
        <f>(I25/$M25)*100</f>
        <v>12.834115797029547</v>
      </c>
      <c r="K25" s="35">
        <v>0.18297999999999998</v>
      </c>
      <c r="L25" s="120">
        <f>(K25/M25)*100</f>
        <v>4.4370052443194509E-2</v>
      </c>
      <c r="M25" s="40">
        <f>SUM(C25,F25,I25,K25)</f>
        <v>412.39527547158781</v>
      </c>
    </row>
    <row r="26" spans="1:13" s="25" customFormat="1" ht="10.5" customHeight="1" x14ac:dyDescent="0.2">
      <c r="A26" s="34">
        <v>2010</v>
      </c>
      <c r="B26" s="33">
        <v>15693.511</v>
      </c>
      <c r="C26" s="31">
        <v>349.8799675974991</v>
      </c>
      <c r="D26" s="153">
        <f>(C26/$M26)*100</f>
        <v>87.061786477410024</v>
      </c>
      <c r="E26" s="127">
        <v>80.783000000000001</v>
      </c>
      <c r="F26" s="27">
        <v>0.46450115417817406</v>
      </c>
      <c r="G26" s="153">
        <f>(F26/$M26)*100</f>
        <v>0.11558335443226375</v>
      </c>
      <c r="H26" s="47">
        <v>49414.112999999998</v>
      </c>
      <c r="I26" s="47">
        <v>51.293725843922395</v>
      </c>
      <c r="J26" s="27">
        <f>(I26/$M26)*100</f>
        <v>12.76358700304824</v>
      </c>
      <c r="K26" s="28">
        <v>0.23727999999999999</v>
      </c>
      <c r="L26" s="122">
        <f>(K26/M26)*100</f>
        <v>5.9043165109483417E-2</v>
      </c>
      <c r="M26" s="33">
        <f>SUM(C26,F26,I26,K26)</f>
        <v>401.87547459559966</v>
      </c>
    </row>
    <row r="27" spans="1:13" s="25" customFormat="1" ht="10.5" customHeight="1" x14ac:dyDescent="0.2">
      <c r="A27" s="41">
        <v>2011</v>
      </c>
      <c r="B27" s="40">
        <v>15241.573</v>
      </c>
      <c r="C27" s="38">
        <v>337.64339486867385</v>
      </c>
      <c r="D27" s="150">
        <f>(C27/$M27)*100</f>
        <v>88.598108575501982</v>
      </c>
      <c r="E27" s="128">
        <v>88.212999999999994</v>
      </c>
      <c r="F27" s="19">
        <v>0.51146700475477791</v>
      </c>
      <c r="G27" s="150">
        <f>(F27/$M27)*100</f>
        <v>0.13420967182750856</v>
      </c>
      <c r="H27" s="45">
        <v>41388.741000000002</v>
      </c>
      <c r="I27" s="45">
        <v>42.72615684226917</v>
      </c>
      <c r="J27" s="120">
        <f>(I27/$M27)*100</f>
        <v>11.211404518656854</v>
      </c>
      <c r="K27" s="35">
        <v>0.21446999999999999</v>
      </c>
      <c r="L27" s="120">
        <f>(K27/M27)*100</f>
        <v>5.6277234013650944E-2</v>
      </c>
      <c r="M27" s="40">
        <f>SUM(C27,F27,I27,K27)</f>
        <v>381.0954887156978</v>
      </c>
    </row>
    <row r="28" spans="1:13" s="25" customFormat="1" ht="10.5" customHeight="1" x14ac:dyDescent="0.2">
      <c r="A28" s="34">
        <v>2012</v>
      </c>
      <c r="B28" s="33">
        <v>14303.996999999999</v>
      </c>
      <c r="C28" s="31">
        <v>313.34640412381401</v>
      </c>
      <c r="D28" s="153">
        <f>(C28/$M28)*100</f>
        <v>84.327898666007414</v>
      </c>
      <c r="E28" s="127">
        <v>70.585999999999999</v>
      </c>
      <c r="F28" s="27">
        <v>0.40703021790380178</v>
      </c>
      <c r="G28" s="153">
        <f>(F28/$M28)*100</f>
        <v>0.10954012083008335</v>
      </c>
      <c r="H28" s="47">
        <v>55880.114999999998</v>
      </c>
      <c r="I28" s="47">
        <v>57.801742273431202</v>
      </c>
      <c r="J28" s="122">
        <f>(I28/$M28)*100</f>
        <v>15.555625981355059</v>
      </c>
      <c r="K28" s="28">
        <v>2.5770000000000001E-2</v>
      </c>
      <c r="L28" s="122">
        <f>(K28/M28)*100</f>
        <v>6.9352318074291106E-3</v>
      </c>
      <c r="M28" s="33">
        <f>SUM(C28,F28,I28,K28)</f>
        <v>371.58094661514906</v>
      </c>
    </row>
    <row r="29" spans="1:13" s="25" customFormat="1" ht="10.5" customHeight="1" x14ac:dyDescent="0.2">
      <c r="A29" s="41">
        <v>2013</v>
      </c>
      <c r="B29" s="40">
        <v>15796.486000000001</v>
      </c>
      <c r="C29" s="38">
        <v>346.38510371680735</v>
      </c>
      <c r="D29" s="150">
        <f>(C29/$M29)*100</f>
        <v>85.234212239370692</v>
      </c>
      <c r="E29" s="128">
        <v>45.509</v>
      </c>
      <c r="F29" s="19">
        <v>0.25402500094423447</v>
      </c>
      <c r="G29" s="150">
        <f>(F29/$M29)*100</f>
        <v>6.2507367124796598E-2</v>
      </c>
      <c r="H29" s="45">
        <v>57911.163</v>
      </c>
      <c r="I29" s="45">
        <v>59.7409697321335</v>
      </c>
      <c r="J29" s="120">
        <f>(I29/$M29)*100</f>
        <v>14.700327580188066</v>
      </c>
      <c r="K29" s="35">
        <v>1.2E-2</v>
      </c>
      <c r="L29" s="120">
        <f>(K29/M29)*100</f>
        <v>2.952813316442913E-3</v>
      </c>
      <c r="M29" s="40">
        <f>SUM(C29,F29,I29,K29)</f>
        <v>406.39209844988511</v>
      </c>
    </row>
    <row r="30" spans="1:13" s="25" customFormat="1" ht="10.5" customHeight="1" x14ac:dyDescent="0.2">
      <c r="A30" s="34">
        <v>2014</v>
      </c>
      <c r="B30" s="33">
        <v>15312.35</v>
      </c>
      <c r="C30" s="31">
        <v>335.62329430871034</v>
      </c>
      <c r="D30" s="153">
        <f>(C30/$M30)*100</f>
        <v>83.577692602047321</v>
      </c>
      <c r="E30" s="127">
        <v>42.5</v>
      </c>
      <c r="F30" s="27">
        <v>0.23899491921768709</v>
      </c>
      <c r="G30" s="153">
        <f>(F30/$M30)*100</f>
        <v>5.9515070111474638E-2</v>
      </c>
      <c r="H30" s="47">
        <v>63888.644999999997</v>
      </c>
      <c r="I30" s="47">
        <v>65.708134481626402</v>
      </c>
      <c r="J30" s="122">
        <f>(I30/$M30)*100</f>
        <v>16.362792327841206</v>
      </c>
      <c r="K30" s="30">
        <v>0</v>
      </c>
      <c r="L30" s="87">
        <f>(K30/M30)*100</f>
        <v>0</v>
      </c>
      <c r="M30" s="33">
        <f>SUM(C30,F30,I30,K30)</f>
        <v>401.57042370955446</v>
      </c>
    </row>
    <row r="31" spans="1:13" s="25" customFormat="1" ht="10.5" customHeight="1" x14ac:dyDescent="0.2">
      <c r="A31" s="41">
        <v>2015</v>
      </c>
      <c r="B31" s="40">
        <v>14814.421</v>
      </c>
      <c r="C31" s="38">
        <v>319.98195569390617</v>
      </c>
      <c r="D31" s="150">
        <f>(C31/$M31)*100</f>
        <v>83.369886711291102</v>
      </c>
      <c r="E31" s="128">
        <v>34.365000000000002</v>
      </c>
      <c r="F31" s="19">
        <v>0.19259908841262979</v>
      </c>
      <c r="G31" s="150">
        <f>(F31/$M31)*100</f>
        <v>5.0180842687951227E-2</v>
      </c>
      <c r="H31" s="45">
        <v>61376.413999999997</v>
      </c>
      <c r="I31" s="45">
        <v>63.581437429857033</v>
      </c>
      <c r="J31" s="120">
        <f>(I31/$M31)*100</f>
        <v>16.565862984283193</v>
      </c>
      <c r="K31" s="36">
        <v>5.3999999999999999E-2</v>
      </c>
      <c r="L31" s="120">
        <f>(K31/M31)*100</f>
        <v>1.4069461737762159E-2</v>
      </c>
      <c r="M31" s="40">
        <f>SUM(C31,F31,I31,K31)</f>
        <v>383.80999221217581</v>
      </c>
    </row>
    <row r="32" spans="1:13" s="25" customFormat="1" ht="10.5" customHeight="1" x14ac:dyDescent="0.2">
      <c r="A32" s="34">
        <v>2016</v>
      </c>
      <c r="B32" s="33">
        <v>12091.975</v>
      </c>
      <c r="C32" s="31">
        <v>257.82446143701185</v>
      </c>
      <c r="D32" s="153">
        <f>(C32/$M32)*100</f>
        <v>79.036624176419849</v>
      </c>
      <c r="E32" s="127">
        <v>54.533000000000001</v>
      </c>
      <c r="F32" s="27">
        <v>0.30869034708958681</v>
      </c>
      <c r="G32" s="153">
        <f>(F32/$M32)*100</f>
        <v>9.462966707590241E-2</v>
      </c>
      <c r="H32" s="47">
        <v>65309.521999999997</v>
      </c>
      <c r="I32" s="47">
        <v>67.447696485423236</v>
      </c>
      <c r="J32" s="122">
        <f>(I32/$M32)*100</f>
        <v>20.676231452095898</v>
      </c>
      <c r="K32" s="29">
        <v>0.628</v>
      </c>
      <c r="L32" s="122">
        <f>(K32/M32)*100</f>
        <v>0.19251470440836277</v>
      </c>
      <c r="M32" s="33">
        <f>SUM(C32,F32,I32,K32)</f>
        <v>326.20884826952465</v>
      </c>
    </row>
    <row r="33" spans="1:17" s="25" customFormat="1" ht="10.5" customHeight="1" x14ac:dyDescent="0.2">
      <c r="A33" s="41">
        <v>2017</v>
      </c>
      <c r="B33" s="40">
        <v>12482.2</v>
      </c>
      <c r="C33" s="38">
        <v>264.64554867102316</v>
      </c>
      <c r="D33" s="150">
        <f>(C33/$M33)*100</f>
        <v>84.333333498642858</v>
      </c>
      <c r="E33" s="128">
        <v>65.808999999999997</v>
      </c>
      <c r="F33" s="19">
        <v>0.37329470872658388</v>
      </c>
      <c r="G33" s="150">
        <f>(F33/$M33)*100</f>
        <v>0.11895604261022931</v>
      </c>
      <c r="H33" s="45">
        <v>46919.177000000003</v>
      </c>
      <c r="I33" s="45">
        <v>48.60610699843253</v>
      </c>
      <c r="J33" s="120">
        <f>(I33/$M33)*100</f>
        <v>15.489076057217483</v>
      </c>
      <c r="K33" s="36">
        <v>0.184</v>
      </c>
      <c r="L33" s="120">
        <f>(K33/M33)*100</f>
        <v>5.8634401529419435E-2</v>
      </c>
      <c r="M33" s="40">
        <f>SUM(C33,F33,I33,K33)</f>
        <v>313.80895037818232</v>
      </c>
    </row>
    <row r="34" spans="1:17" s="25" customFormat="1" ht="10.5" customHeight="1" x14ac:dyDescent="0.2">
      <c r="A34" s="34">
        <v>2018</v>
      </c>
      <c r="B34" s="33">
        <v>12331.68</v>
      </c>
      <c r="C34" s="31">
        <v>264.41199999999998</v>
      </c>
      <c r="D34" s="153">
        <f>(C34/$M34)*100</f>
        <v>79.186088813839305</v>
      </c>
      <c r="E34" s="127">
        <v>63.811</v>
      </c>
      <c r="F34" s="27">
        <v>0.36483560683764649</v>
      </c>
      <c r="G34" s="153">
        <f>(F34/$M34)*100</f>
        <v>0.10926094415343039</v>
      </c>
      <c r="H34" s="47">
        <v>66843.823999999993</v>
      </c>
      <c r="I34" s="47">
        <v>69.06135018328672</v>
      </c>
      <c r="J34" s="122">
        <f>(I34/$M34)*100</f>
        <v>20.68248872674992</v>
      </c>
      <c r="K34" s="29">
        <v>7.3999999999999996E-2</v>
      </c>
      <c r="L34" s="122">
        <f>(K34/M34)*100</f>
        <v>2.2161515257341228E-2</v>
      </c>
      <c r="M34" s="33">
        <f>SUM(C34,F34,I34,K34)</f>
        <v>333.91218579012434</v>
      </c>
    </row>
    <row r="35" spans="1:17" s="25" customFormat="1" ht="10.5" customHeight="1" x14ac:dyDescent="0.2">
      <c r="A35" s="41">
        <v>2019</v>
      </c>
      <c r="B35" s="40">
        <v>11890.687</v>
      </c>
      <c r="C35" s="38">
        <v>258.29300000000001</v>
      </c>
      <c r="D35" s="150">
        <f>(C35/$M35)*100</f>
        <v>77.268326322306365</v>
      </c>
      <c r="E35" s="128">
        <v>69.870999999999995</v>
      </c>
      <c r="F35" s="19">
        <v>0.40051970809836729</v>
      </c>
      <c r="G35" s="150">
        <f>(F35/$M35)*100</f>
        <v>0.11981543248891582</v>
      </c>
      <c r="H35" s="45">
        <v>72334.817999999999</v>
      </c>
      <c r="I35" s="45">
        <v>75.3930481439765</v>
      </c>
      <c r="J35" s="120">
        <f>(I35/$M35)*100</f>
        <v>22.553823163702194</v>
      </c>
      <c r="K35" s="36">
        <v>0.19400000000000001</v>
      </c>
      <c r="L35" s="120">
        <f>(K35/M35)*100</f>
        <v>5.803508150250853E-2</v>
      </c>
      <c r="M35" s="40">
        <f>SUM(C35,F35,I35,K35)</f>
        <v>334.28056785207491</v>
      </c>
    </row>
    <row r="36" spans="1:17" s="25" customFormat="1" ht="10.5" customHeight="1" x14ac:dyDescent="0.2">
      <c r="A36" s="34">
        <v>2020</v>
      </c>
      <c r="B36" s="33">
        <v>10866.476000000001</v>
      </c>
      <c r="C36" s="31">
        <v>237.179</v>
      </c>
      <c r="D36" s="153">
        <f>(C36/$M36)*100</f>
        <v>75.996114119995184</v>
      </c>
      <c r="E36" s="127">
        <v>70.569999999999993</v>
      </c>
      <c r="F36" s="27">
        <v>0.40109714528863316</v>
      </c>
      <c r="G36" s="153">
        <f>(F36/$M36)*100</f>
        <v>0.12851822643049871</v>
      </c>
      <c r="H36" s="47">
        <v>71655.963000000003</v>
      </c>
      <c r="I36" s="47">
        <v>74.430491778880196</v>
      </c>
      <c r="J36" s="122">
        <f>(I36/$M36)*100</f>
        <v>23.848773066903657</v>
      </c>
      <c r="K36" s="29">
        <v>8.3000000000000004E-2</v>
      </c>
      <c r="L36" s="122">
        <f>(K36/M36)*100</f>
        <v>2.6594586670656343E-2</v>
      </c>
      <c r="M36" s="33">
        <f>SUM(C36,F36,I36,K36)</f>
        <v>312.09358892416884</v>
      </c>
    </row>
    <row r="37" spans="1:17" customFormat="1" ht="10.5" customHeight="1" x14ac:dyDescent="0.2">
      <c r="A37" s="152">
        <v>2021</v>
      </c>
      <c r="B37" s="151">
        <v>12274.141</v>
      </c>
      <c r="C37" s="23">
        <v>268.43299999999999</v>
      </c>
      <c r="D37" s="150">
        <f>(C37/$M37)*100</f>
        <v>77.117091200767433</v>
      </c>
      <c r="E37" s="22">
        <v>68.325999999999993</v>
      </c>
      <c r="F37" s="21">
        <v>0.39778682023010381</v>
      </c>
      <c r="G37" s="150">
        <f>(F37/$M37)*100</f>
        <v>0.11427865610468234</v>
      </c>
      <c r="H37" s="22">
        <v>75956.171000000002</v>
      </c>
      <c r="I37" s="23">
        <v>79.194178289720369</v>
      </c>
      <c r="J37" s="120">
        <f>(I37/$M37)*100</f>
        <v>22.751392972317866</v>
      </c>
      <c r="K37" s="20">
        <v>0.06</v>
      </c>
      <c r="L37" s="120">
        <f>(K37/M37)*100</f>
        <v>1.7237170810019801E-2</v>
      </c>
      <c r="M37" s="40">
        <f>SUM(C37,F37,I37,K37)</f>
        <v>348.08496510995047</v>
      </c>
      <c r="N37" s="8"/>
    </row>
    <row r="38" spans="1:17" customFormat="1" ht="10.5" customHeight="1" thickBot="1" x14ac:dyDescent="0.25">
      <c r="A38" s="140">
        <v>2022</v>
      </c>
      <c r="B38" s="149">
        <v>10571.183000000001</v>
      </c>
      <c r="C38" s="136">
        <v>230.48400000000001</v>
      </c>
      <c r="D38" s="148">
        <f>(C38/$M38)*100</f>
        <v>72.435624287938253</v>
      </c>
      <c r="E38" s="136">
        <v>55.470999999999997</v>
      </c>
      <c r="F38" s="138">
        <v>0.31840353999999998</v>
      </c>
      <c r="G38" s="148">
        <f>(F38/$M38)*100</f>
        <v>0.10006663887900903</v>
      </c>
      <c r="H38" s="136">
        <v>83767.718999999997</v>
      </c>
      <c r="I38" s="136">
        <v>87.355097210797609</v>
      </c>
      <c r="J38" s="137">
        <f>(I38/$M38)*100</f>
        <v>27.453623684063356</v>
      </c>
      <c r="K38" s="138">
        <v>3.4000000000000002E-2</v>
      </c>
      <c r="L38" s="137">
        <f>(K38/M38)*100</f>
        <v>1.0685389119374451E-2</v>
      </c>
      <c r="M38" s="134">
        <f>SUM(C38,F38,I38,K38)</f>
        <v>318.19150075079762</v>
      </c>
      <c r="N38" s="8"/>
    </row>
    <row r="39" spans="1:17" ht="7.5" customHeight="1" x14ac:dyDescent="0.2">
      <c r="A39" s="10"/>
      <c r="B39" s="10"/>
      <c r="C39" s="10"/>
      <c r="D39" s="10"/>
      <c r="F39" s="10"/>
      <c r="G39" s="10"/>
      <c r="H39" s="147"/>
      <c r="I39" s="10"/>
      <c r="J39" s="10"/>
      <c r="K39" s="10"/>
      <c r="L39" s="10"/>
    </row>
    <row r="40" spans="1:17" ht="11.25" customHeight="1" x14ac:dyDescent="0.2">
      <c r="A40" s="133" t="s">
        <v>49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7" ht="7.5" customHeight="1" x14ac:dyDescent="0.2">
      <c r="A41" s="10"/>
      <c r="B41" s="10"/>
      <c r="C41" s="10"/>
      <c r="D41" s="10"/>
      <c r="F41" s="10"/>
      <c r="G41" s="10"/>
      <c r="H41" s="10"/>
      <c r="I41" s="10"/>
      <c r="J41" s="10"/>
      <c r="K41" s="10"/>
      <c r="L41" s="10"/>
    </row>
    <row r="42" spans="1:17" ht="11.25" customHeight="1" x14ac:dyDescent="0.2">
      <c r="A42" s="118" t="s">
        <v>54</v>
      </c>
      <c r="B42" s="10"/>
      <c r="C42" s="10"/>
      <c r="D42" s="10"/>
      <c r="F42" s="10"/>
      <c r="G42" s="10"/>
      <c r="H42" s="10"/>
      <c r="I42" s="10"/>
      <c r="J42" s="10"/>
      <c r="K42" s="10"/>
      <c r="L42" s="10"/>
    </row>
    <row r="43" spans="1:17" ht="11.25" customHeight="1" x14ac:dyDescent="0.2">
      <c r="A43" s="9" t="s">
        <v>53</v>
      </c>
      <c r="M43" s="146"/>
    </row>
    <row r="44" spans="1:17" ht="7.5" customHeight="1" x14ac:dyDescent="0.2">
      <c r="A44" s="10"/>
      <c r="B44" s="10"/>
      <c r="C44" s="10"/>
      <c r="D44" s="10"/>
      <c r="F44" s="10"/>
      <c r="G44" s="10"/>
      <c r="H44" s="10"/>
      <c r="I44" s="10"/>
      <c r="J44" s="10"/>
      <c r="K44" s="10"/>
      <c r="L44" s="10"/>
    </row>
    <row r="45" spans="1:17" customFormat="1" ht="11.25" customHeight="1" x14ac:dyDescent="0.2">
      <c r="A45" s="8" t="s">
        <v>1</v>
      </c>
      <c r="B45" s="7" t="s">
        <v>0</v>
      </c>
      <c r="C45" s="6"/>
      <c r="D45" s="6"/>
      <c r="E45" s="6"/>
      <c r="F45" s="6"/>
      <c r="G45" s="5"/>
      <c r="H45" s="5"/>
      <c r="I45" s="5"/>
      <c r="J45" s="5"/>
      <c r="K45" s="4"/>
      <c r="L45" s="5"/>
      <c r="M45" s="5"/>
      <c r="N45" s="5"/>
      <c r="O45" s="4"/>
      <c r="P45" s="4"/>
      <c r="Q45" s="4"/>
    </row>
    <row r="46" spans="1:17" x14ac:dyDescent="0.2">
      <c r="B46" s="143"/>
      <c r="C46" s="143"/>
      <c r="D46" s="143"/>
      <c r="E46" s="145"/>
      <c r="F46" s="143"/>
    </row>
    <row r="47" spans="1:17" x14ac:dyDescent="0.2">
      <c r="B47" s="143"/>
      <c r="C47" s="143"/>
      <c r="D47" s="143"/>
      <c r="E47" s="145"/>
      <c r="F47" s="143"/>
    </row>
    <row r="48" spans="1:17" x14ac:dyDescent="0.2">
      <c r="A48" s="25"/>
      <c r="B48" s="143"/>
      <c r="C48" s="143"/>
      <c r="D48" s="143"/>
      <c r="E48" s="144"/>
      <c r="F48" s="143"/>
    </row>
    <row r="49" spans="1:11" ht="15.75" x14ac:dyDescent="0.2">
      <c r="A49" s="74" t="s">
        <v>52</v>
      </c>
      <c r="B49" s="73" t="s">
        <v>51</v>
      </c>
      <c r="C49" s="72"/>
      <c r="D49" s="72"/>
      <c r="F49" s="72"/>
      <c r="G49" s="72"/>
      <c r="H49" s="72"/>
      <c r="I49" s="72"/>
    </row>
    <row r="50" spans="1:11" ht="7.5" customHeight="1" thickBot="1" x14ac:dyDescent="0.25">
      <c r="A50" s="70"/>
      <c r="B50" s="70"/>
      <c r="C50" s="70"/>
      <c r="D50" s="70"/>
      <c r="E50" s="71"/>
      <c r="F50" s="70"/>
      <c r="G50" s="70"/>
      <c r="H50" s="70"/>
      <c r="I50" s="70"/>
      <c r="J50" s="68"/>
      <c r="K50" s="69"/>
    </row>
    <row r="51" spans="1:11" ht="21.75" thickBot="1" x14ac:dyDescent="0.25">
      <c r="A51" s="67" t="s">
        <v>21</v>
      </c>
      <c r="B51" s="66" t="s">
        <v>20</v>
      </c>
      <c r="C51" s="65"/>
      <c r="D51" s="59" t="s">
        <v>45</v>
      </c>
      <c r="E51" s="64" t="s">
        <v>19</v>
      </c>
      <c r="F51" s="131"/>
      <c r="G51" s="59" t="s">
        <v>44</v>
      </c>
      <c r="H51" s="62" t="s">
        <v>17</v>
      </c>
      <c r="I51" s="130"/>
      <c r="J51" s="59" t="s">
        <v>30</v>
      </c>
      <c r="K51" s="58" t="s">
        <v>37</v>
      </c>
    </row>
    <row r="52" spans="1:11" ht="17.25" thickBot="1" x14ac:dyDescent="0.25">
      <c r="A52" s="57"/>
      <c r="B52" s="54" t="s">
        <v>43</v>
      </c>
      <c r="C52" s="55" t="s">
        <v>35</v>
      </c>
      <c r="D52" s="53" t="s">
        <v>36</v>
      </c>
      <c r="E52" s="56" t="s">
        <v>10</v>
      </c>
      <c r="F52" s="55" t="s">
        <v>35</v>
      </c>
      <c r="G52" s="53" t="s">
        <v>36</v>
      </c>
      <c r="H52" s="54" t="s">
        <v>42</v>
      </c>
      <c r="I52" s="55" t="s">
        <v>41</v>
      </c>
      <c r="J52" s="53" t="s">
        <v>11</v>
      </c>
      <c r="K52" s="52" t="s">
        <v>35</v>
      </c>
    </row>
    <row r="53" spans="1:11" s="25" customFormat="1" ht="10.5" customHeight="1" x14ac:dyDescent="0.2">
      <c r="A53" s="50">
        <v>1990</v>
      </c>
      <c r="B53" s="33">
        <v>13563.241</v>
      </c>
      <c r="C53" s="31">
        <v>311.98166948199997</v>
      </c>
      <c r="D53" s="27">
        <f>(C53/$K53)*100</f>
        <v>99.547092197345293</v>
      </c>
      <c r="E53" s="32">
        <v>83.885000000000005</v>
      </c>
      <c r="F53" s="27">
        <v>0.4883305357142857</v>
      </c>
      <c r="G53" s="27">
        <f>(F53/$K53)*100</f>
        <v>0.15581647775089463</v>
      </c>
      <c r="H53" s="30">
        <v>906.60900000000004</v>
      </c>
      <c r="I53" s="47">
        <v>0.93108744300000001</v>
      </c>
      <c r="J53" s="27">
        <f>(I53/$K53)*100</f>
        <v>0.29709132490381496</v>
      </c>
      <c r="K53" s="33">
        <f>SUM(C53,F53,I53)</f>
        <v>313.40108746071428</v>
      </c>
    </row>
    <row r="54" spans="1:11" s="25" customFormat="1" ht="10.5" customHeight="1" x14ac:dyDescent="0.2">
      <c r="A54" s="49">
        <v>1991</v>
      </c>
      <c r="B54" s="40">
        <v>12828.896000000001</v>
      </c>
      <c r="C54" s="38">
        <v>293.61494275199999</v>
      </c>
      <c r="D54" s="19">
        <f>(C54/$K54)*100</f>
        <v>98.011315000381842</v>
      </c>
      <c r="E54" s="39">
        <v>81.929000000000002</v>
      </c>
      <c r="F54" s="19">
        <v>0.47658698780487813</v>
      </c>
      <c r="G54" s="19">
        <f>(F54/$K54)*100</f>
        <v>0.15908903323861529</v>
      </c>
      <c r="H54" s="37">
        <v>5190.3090000000002</v>
      </c>
      <c r="I54" s="45">
        <v>5.4809663040000007</v>
      </c>
      <c r="J54" s="19">
        <f>(I54/$K54)*100</f>
        <v>1.8295959663795534</v>
      </c>
      <c r="K54" s="40">
        <f>SUM(C54,F54,I54)</f>
        <v>299.57249604380485</v>
      </c>
    </row>
    <row r="55" spans="1:11" s="25" customFormat="1" ht="10.5" customHeight="1" x14ac:dyDescent="0.2">
      <c r="A55" s="50">
        <v>1992</v>
      </c>
      <c r="B55" s="33">
        <v>13857.424000000001</v>
      </c>
      <c r="C55" s="31">
        <v>315.93540977600003</v>
      </c>
      <c r="D55" s="27">
        <f>(C55/$K55)*100</f>
        <v>97.729986378406025</v>
      </c>
      <c r="E55" s="32">
        <v>61.976999999999997</v>
      </c>
      <c r="F55" s="27">
        <v>0.36086608064516129</v>
      </c>
      <c r="G55" s="27">
        <f>(F55/$K55)*100</f>
        <v>0.11162863058270421</v>
      </c>
      <c r="H55" s="30">
        <v>6576.3360000000002</v>
      </c>
      <c r="I55" s="47">
        <v>6.977492496</v>
      </c>
      <c r="J55" s="27">
        <f>(I55/$K55)*100</f>
        <v>2.1583849910112591</v>
      </c>
      <c r="K55" s="33">
        <f>SUM(C55,F55,I55)</f>
        <v>323.27376835264522</v>
      </c>
    </row>
    <row r="56" spans="1:11" s="25" customFormat="1" ht="10.5" customHeight="1" x14ac:dyDescent="0.2">
      <c r="A56" s="49">
        <v>1993</v>
      </c>
      <c r="B56" s="40">
        <v>13994.966</v>
      </c>
      <c r="C56" s="38">
        <v>319.26715935799996</v>
      </c>
      <c r="D56" s="19">
        <f>(C56/$K56)*100</f>
        <v>97.871170791626398</v>
      </c>
      <c r="E56" s="39">
        <v>54.500999999999998</v>
      </c>
      <c r="F56" s="19">
        <v>0.31821551612903226</v>
      </c>
      <c r="G56" s="19">
        <f>(F56/$K56)*100</f>
        <v>9.754879014251383E-2</v>
      </c>
      <c r="H56" s="37">
        <v>6304.732</v>
      </c>
      <c r="I56" s="45">
        <v>6.6262733319999993</v>
      </c>
      <c r="J56" s="19">
        <f>(I56/$K56)*100</f>
        <v>2.0312804182310931</v>
      </c>
      <c r="K56" s="40">
        <f>SUM(C56,F56,I56)</f>
        <v>326.21164820612898</v>
      </c>
    </row>
    <row r="57" spans="1:11" s="25" customFormat="1" ht="10.5" customHeight="1" x14ac:dyDescent="0.2">
      <c r="A57" s="50">
        <v>1994</v>
      </c>
      <c r="B57" s="33">
        <v>14269.384</v>
      </c>
      <c r="C57" s="31">
        <v>323.52974343199998</v>
      </c>
      <c r="D57" s="27">
        <f>(C57/$K57)*100</f>
        <v>97.127816770801559</v>
      </c>
      <c r="E57" s="32">
        <v>53.201000000000001</v>
      </c>
      <c r="F57" s="27">
        <v>0.31080584210526313</v>
      </c>
      <c r="G57" s="27">
        <f>(F57/$K57)*100</f>
        <v>9.3307936893411519E-2</v>
      </c>
      <c r="H57" s="30">
        <v>8900.3340000000007</v>
      </c>
      <c r="I57" s="47">
        <v>9.2563473600000012</v>
      </c>
      <c r="J57" s="27">
        <f>(I57/$K57)*100</f>
        <v>2.7788752923050377</v>
      </c>
      <c r="K57" s="33">
        <f>SUM(C57,F57,I57)</f>
        <v>333.09689663410524</v>
      </c>
    </row>
    <row r="58" spans="1:11" s="25" customFormat="1" ht="10.5" customHeight="1" x14ac:dyDescent="0.2">
      <c r="A58" s="49">
        <v>1995</v>
      </c>
      <c r="B58" s="40">
        <v>13324.856</v>
      </c>
      <c r="C58" s="38">
        <v>303.66014338399998</v>
      </c>
      <c r="D58" s="19">
        <f>(C58/$K58)*100</f>
        <v>96.96927709133908</v>
      </c>
      <c r="E58" s="39">
        <v>61.136000000000003</v>
      </c>
      <c r="F58" s="19">
        <v>0.35662666666666665</v>
      </c>
      <c r="G58" s="19">
        <f>(F58/$K58)*100</f>
        <v>0.11388333573441484</v>
      </c>
      <c r="H58" s="37">
        <v>8707.4439999999995</v>
      </c>
      <c r="I58" s="45">
        <v>9.1341087559999998</v>
      </c>
      <c r="J58" s="19">
        <f>(I58/$K58)*100</f>
        <v>2.9168395729265137</v>
      </c>
      <c r="K58" s="40">
        <f>SUM(C58,F58,I58)</f>
        <v>313.15087880666664</v>
      </c>
    </row>
    <row r="59" spans="1:11" s="25" customFormat="1" ht="10.5" customHeight="1" x14ac:dyDescent="0.2">
      <c r="A59" s="50">
        <v>1996</v>
      </c>
      <c r="B59" s="33">
        <v>13584.68</v>
      </c>
      <c r="C59" s="31">
        <v>309.21448616000004</v>
      </c>
      <c r="D59" s="27">
        <f>(C59/$K59)*100</f>
        <v>98.571316605163915</v>
      </c>
      <c r="E59" s="32">
        <v>54.783000000000001</v>
      </c>
      <c r="F59" s="27">
        <v>0.31755569491525421</v>
      </c>
      <c r="G59" s="27">
        <f>(F59/$K59)*100</f>
        <v>0.10123032504715031</v>
      </c>
      <c r="H59" s="30">
        <v>4086.5259999999998</v>
      </c>
      <c r="I59" s="47">
        <v>4.1641699939999999</v>
      </c>
      <c r="J59" s="27">
        <f>(I59/$K59)*100</f>
        <v>1.3274530697889264</v>
      </c>
      <c r="K59" s="33">
        <f>SUM(C59,F59,I59)</f>
        <v>313.69621184891531</v>
      </c>
    </row>
    <row r="60" spans="1:11" s="25" customFormat="1" ht="10.5" customHeight="1" x14ac:dyDescent="0.2">
      <c r="A60" s="49">
        <v>1997</v>
      </c>
      <c r="B60" s="40">
        <v>14252.366</v>
      </c>
      <c r="C60" s="38">
        <v>319.26725076600002</v>
      </c>
      <c r="D60" s="19">
        <f>(C60/$K60)*100</f>
        <v>98.613536166423756</v>
      </c>
      <c r="E60" s="39">
        <v>52.482999999999997</v>
      </c>
      <c r="F60" s="19">
        <v>0.30403944827586205</v>
      </c>
      <c r="G60" s="19">
        <f>(F60/$K60)*100</f>
        <v>9.391005515484642E-2</v>
      </c>
      <c r="H60" s="37">
        <v>4078.6750000000002</v>
      </c>
      <c r="I60" s="45">
        <v>4.1847205499999998</v>
      </c>
      <c r="J60" s="19">
        <f>(I60/$K60)*100</f>
        <v>1.2925537784213867</v>
      </c>
      <c r="K60" s="40">
        <f>SUM(C60,F60,I60)</f>
        <v>323.75601076427591</v>
      </c>
    </row>
    <row r="61" spans="1:11" s="25" customFormat="1" ht="10.5" customHeight="1" x14ac:dyDescent="0.2">
      <c r="A61" s="34">
        <v>1998</v>
      </c>
      <c r="B61" s="33">
        <v>14663.953</v>
      </c>
      <c r="C61" s="31">
        <v>327.16745538299995</v>
      </c>
      <c r="D61" s="27">
        <f>(C61/$K61)*100</f>
        <v>98.052476661659455</v>
      </c>
      <c r="E61" s="32">
        <v>57.853000000000002</v>
      </c>
      <c r="F61" s="27">
        <v>0.33922895454545454</v>
      </c>
      <c r="G61" s="27">
        <f>(F61/$K61)*100</f>
        <v>0.10166732234900547</v>
      </c>
      <c r="H61" s="30">
        <v>5944.9690000000001</v>
      </c>
      <c r="I61" s="47">
        <v>6.1589878840000001</v>
      </c>
      <c r="J61" s="27">
        <f>(I61/$K61)*100</f>
        <v>1.8458560159915376</v>
      </c>
      <c r="K61" s="33">
        <f>SUM(C61,F61,I61)</f>
        <v>333.66567222154538</v>
      </c>
    </row>
    <row r="62" spans="1:11" s="25" customFormat="1" ht="10.5" customHeight="1" x14ac:dyDescent="0.2">
      <c r="A62" s="41">
        <v>1999</v>
      </c>
      <c r="B62" s="40">
        <v>14590.138000000001</v>
      </c>
      <c r="C62" s="38">
        <v>334.245471442</v>
      </c>
      <c r="D62" s="19">
        <f>(C62/$K62)*100</f>
        <v>97.944413323828144</v>
      </c>
      <c r="E62" s="39">
        <v>51.945</v>
      </c>
      <c r="F62" s="19">
        <v>0.30411436363636363</v>
      </c>
      <c r="G62" s="19">
        <f>(F62/$K62)*100</f>
        <v>8.9115053081225193E-2</v>
      </c>
      <c r="H62" s="37">
        <v>6477.5950000000003</v>
      </c>
      <c r="I62" s="45">
        <v>6.710788420000001</v>
      </c>
      <c r="J62" s="19">
        <f>(I62/$K62)*100</f>
        <v>1.9664716230906216</v>
      </c>
      <c r="K62" s="40">
        <f>SUM(C62,F62,I62)</f>
        <v>341.26037422563638</v>
      </c>
    </row>
    <row r="63" spans="1:11" s="25" customFormat="1" ht="10.5" customHeight="1" x14ac:dyDescent="0.2">
      <c r="A63" s="34">
        <v>2000</v>
      </c>
      <c r="B63" s="33">
        <v>14687.791999999999</v>
      </c>
      <c r="C63" s="31">
        <v>336.73231939199997</v>
      </c>
      <c r="D63" s="27">
        <f>(C63/$K63)*100</f>
        <v>96.673398369321319</v>
      </c>
      <c r="E63" s="32">
        <v>99.078999999999994</v>
      </c>
      <c r="F63" s="27">
        <v>0.57877831683168313</v>
      </c>
      <c r="G63" s="27">
        <f>(F63/$K63)*100</f>
        <v>0.16616304277421814</v>
      </c>
      <c r="H63" s="30">
        <v>10544.468000000001</v>
      </c>
      <c r="I63" s="47">
        <v>11.008424592000001</v>
      </c>
      <c r="J63" s="27">
        <f>(I63/$K63)*100</f>
        <v>3.1604385879044705</v>
      </c>
      <c r="K63" s="33">
        <f>SUM(C63,F63,I63)</f>
        <v>348.31952230083164</v>
      </c>
    </row>
    <row r="64" spans="1:11" s="25" customFormat="1" ht="10.5" customHeight="1" x14ac:dyDescent="0.2">
      <c r="A64" s="41">
        <v>2001</v>
      </c>
      <c r="B64" s="40">
        <v>14403.23</v>
      </c>
      <c r="C64" s="38">
        <v>327.64467603999998</v>
      </c>
      <c r="D64" s="19">
        <f>(C64/$K64)*100</f>
        <v>95.214675486735274</v>
      </c>
      <c r="E64" s="39">
        <v>108.70399999999999</v>
      </c>
      <c r="F64" s="19">
        <v>0.62949498181818186</v>
      </c>
      <c r="G64" s="19">
        <f>(F64/$K64)*100</f>
        <v>0.18293341780725036</v>
      </c>
      <c r="H64" s="37">
        <v>15140.878000000001</v>
      </c>
      <c r="I64" s="45">
        <v>15.837358388</v>
      </c>
      <c r="J64" s="19">
        <f>(I64/$K64)*100</f>
        <v>4.6023910954574747</v>
      </c>
      <c r="K64" s="40">
        <f>SUM(C64,F64,I64)</f>
        <v>344.11152940981816</v>
      </c>
    </row>
    <row r="65" spans="1:11" s="25" customFormat="1" ht="10.5" customHeight="1" x14ac:dyDescent="0.2">
      <c r="A65" s="34">
        <v>2002</v>
      </c>
      <c r="B65" s="33">
        <v>15148.793</v>
      </c>
      <c r="C65" s="31">
        <v>341.120520774</v>
      </c>
      <c r="D65" s="27">
        <f>(C65/$K65)*100</f>
        <v>95.789840699012728</v>
      </c>
      <c r="E65" s="32">
        <v>95.430999999999997</v>
      </c>
      <c r="F65" s="27">
        <v>0.55767490624999994</v>
      </c>
      <c r="G65" s="27">
        <f>(F65/$K65)*100</f>
        <v>0.15660034263056263</v>
      </c>
      <c r="H65" s="30">
        <v>14363.451999999999</v>
      </c>
      <c r="I65" s="47">
        <v>14.435269259999997</v>
      </c>
      <c r="J65" s="27">
        <f>(I65/$K65)*100</f>
        <v>4.0535589583567138</v>
      </c>
      <c r="K65" s="33">
        <f>SUM(C65,F65,I65)</f>
        <v>356.11346494024997</v>
      </c>
    </row>
    <row r="66" spans="1:11" s="25" customFormat="1" ht="10.5" customHeight="1" x14ac:dyDescent="0.2">
      <c r="A66" s="41">
        <v>2003</v>
      </c>
      <c r="B66" s="40">
        <v>15787.598</v>
      </c>
      <c r="C66" s="38">
        <v>352.11079819400004</v>
      </c>
      <c r="D66" s="19">
        <f>(C66/$K66)*100</f>
        <v>96.075566338316349</v>
      </c>
      <c r="E66" s="39">
        <v>56.771999999999998</v>
      </c>
      <c r="F66" s="19">
        <v>0.33225580327868853</v>
      </c>
      <c r="G66" s="19">
        <f>(F66/$K66)*100</f>
        <v>9.0658010583374846E-2</v>
      </c>
      <c r="H66" s="37">
        <v>13994.564</v>
      </c>
      <c r="I66" s="45">
        <v>14.050542256</v>
      </c>
      <c r="J66" s="19">
        <f>(I66/$K66)*100</f>
        <v>3.8337756511002885</v>
      </c>
      <c r="K66" s="40">
        <f>SUM(C66,F66,I66)</f>
        <v>366.49359625327872</v>
      </c>
    </row>
    <row r="67" spans="1:11" s="25" customFormat="1" ht="10.5" customHeight="1" x14ac:dyDescent="0.2">
      <c r="A67" s="34">
        <v>2004</v>
      </c>
      <c r="B67" s="33">
        <v>16097.47</v>
      </c>
      <c r="C67" s="31">
        <v>355.46433253999999</v>
      </c>
      <c r="D67" s="27">
        <f>(C67/$K67)*100</f>
        <v>97.329236380234846</v>
      </c>
      <c r="E67" s="32">
        <v>58.615970000000004</v>
      </c>
      <c r="F67" s="27">
        <v>0.339972626</v>
      </c>
      <c r="G67" s="27">
        <f>(F67/$K67)*100</f>
        <v>9.3087471933740867E-2</v>
      </c>
      <c r="H67" s="30">
        <v>9414.1489799999999</v>
      </c>
      <c r="I67" s="47">
        <v>9.4141489800000002</v>
      </c>
      <c r="J67" s="27">
        <f>(I67/$K67)*100</f>
        <v>2.5776761478313999</v>
      </c>
      <c r="K67" s="33">
        <f>SUM(C67,F67,I67)</f>
        <v>365.218454146</v>
      </c>
    </row>
    <row r="68" spans="1:11" s="25" customFormat="1" ht="10.5" customHeight="1" x14ac:dyDescent="0.2">
      <c r="A68" s="41" t="s">
        <v>50</v>
      </c>
      <c r="B68" s="40">
        <v>15995.757</v>
      </c>
      <c r="C68" s="38">
        <v>347.13991841400002</v>
      </c>
      <c r="D68" s="19">
        <f>(C68/$K68)*100</f>
        <v>96.951858229807115</v>
      </c>
      <c r="E68" s="39">
        <v>72.728030000000004</v>
      </c>
      <c r="F68" s="19">
        <v>0.42359163418918921</v>
      </c>
      <c r="G68" s="19">
        <f>(F68/$K68)*100</f>
        <v>0.11830387082209538</v>
      </c>
      <c r="H68" s="37">
        <v>10048.275029999999</v>
      </c>
      <c r="I68" s="45">
        <v>10.490399131319998</v>
      </c>
      <c r="J68" s="141">
        <f>(I68/$K68)*100</f>
        <v>2.9298378993708099</v>
      </c>
      <c r="K68" s="40">
        <f>SUM(C68,F68,I68)</f>
        <v>358.05390917950916</v>
      </c>
    </row>
    <row r="69" spans="1:11" s="25" customFormat="1" ht="10.5" customHeight="1" x14ac:dyDescent="0.2">
      <c r="A69" s="34">
        <v>2006</v>
      </c>
      <c r="B69" s="33">
        <v>16142.004000000001</v>
      </c>
      <c r="C69" s="31">
        <v>355.88276218800002</v>
      </c>
      <c r="D69" s="27">
        <f>(C69/$K69)*100</f>
        <v>92.876676088188518</v>
      </c>
      <c r="E69" s="32">
        <v>53.074019999999997</v>
      </c>
      <c r="F69" s="27">
        <v>0.30791356047619045</v>
      </c>
      <c r="G69" s="27">
        <f>(F69/$K69)*100</f>
        <v>8.0357890457196976E-2</v>
      </c>
      <c r="H69" s="30">
        <v>25701.980070000001</v>
      </c>
      <c r="I69" s="47">
        <v>26.987079073500002</v>
      </c>
      <c r="J69" s="142">
        <f>(I69/$K69)*100</f>
        <v>7.0429660213542817</v>
      </c>
      <c r="K69" s="33">
        <f>SUM(C69,F69,I69)</f>
        <v>383.17775482197624</v>
      </c>
    </row>
    <row r="70" spans="1:11" s="25" customFormat="1" ht="10.5" customHeight="1" x14ac:dyDescent="0.2">
      <c r="A70" s="41">
        <v>2007</v>
      </c>
      <c r="B70" s="40">
        <v>16174.521000000001</v>
      </c>
      <c r="C70" s="38">
        <v>360.75651638400001</v>
      </c>
      <c r="D70" s="19">
        <f>(C70/$K70)*100</f>
        <v>87.095873531529278</v>
      </c>
      <c r="E70" s="39">
        <v>72.807000000000002</v>
      </c>
      <c r="F70" s="19">
        <v>0.42387636986301369</v>
      </c>
      <c r="G70" s="19">
        <f>(F70/$K70)*100</f>
        <v>0.10233462467326931</v>
      </c>
      <c r="H70" s="37">
        <v>50937.383999999998</v>
      </c>
      <c r="I70" s="45">
        <v>53.025816743999997</v>
      </c>
      <c r="J70" s="141">
        <f>(I70/$K70)*100</f>
        <v>12.801791843797448</v>
      </c>
      <c r="K70" s="40">
        <f>SUM(C70,F70,I70)</f>
        <v>414.20620949786303</v>
      </c>
    </row>
    <row r="71" spans="1:11" s="25" customFormat="1" ht="10.5" customHeight="1" x14ac:dyDescent="0.2">
      <c r="A71" s="34">
        <v>2008</v>
      </c>
      <c r="B71" s="33">
        <v>16516.399000000001</v>
      </c>
      <c r="C71" s="31">
        <v>366.94483658300004</v>
      </c>
      <c r="D71" s="122">
        <f>(C71/$K71)*100</f>
        <v>87.123566237539649</v>
      </c>
      <c r="E71" s="127">
        <v>77.885000000000005</v>
      </c>
      <c r="F71" s="27">
        <v>0.44933653846153854</v>
      </c>
      <c r="G71" s="122">
        <f>(F71/$K71)*100</f>
        <v>0.10668579516241732</v>
      </c>
      <c r="H71" s="47">
        <v>51271.021999999997</v>
      </c>
      <c r="I71" s="47">
        <v>53.783302077999991</v>
      </c>
      <c r="J71" s="142">
        <f>(I71/$K71)*100</f>
        <v>12.769747967297931</v>
      </c>
      <c r="K71" s="33">
        <f>SUM(C71,F71,I71)</f>
        <v>421.17747519946158</v>
      </c>
    </row>
    <row r="72" spans="1:11" s="25" customFormat="1" ht="10.5" customHeight="1" x14ac:dyDescent="0.2">
      <c r="A72" s="41">
        <v>2009</v>
      </c>
      <c r="B72" s="40">
        <v>15508.009</v>
      </c>
      <c r="C72" s="38">
        <v>339.74946117200005</v>
      </c>
      <c r="D72" s="120">
        <f>(C72/$K72)*100</f>
        <v>88.12244398221128</v>
      </c>
      <c r="E72" s="128">
        <v>63.203000000000003</v>
      </c>
      <c r="F72" s="19">
        <v>0.36617611111111115</v>
      </c>
      <c r="G72" s="120">
        <f>(F72/$K72)*100</f>
        <v>9.4976850670196775E-2</v>
      </c>
      <c r="H72" s="45">
        <v>43890.675000000003</v>
      </c>
      <c r="I72" s="45">
        <v>45.426848624999998</v>
      </c>
      <c r="J72" s="141">
        <f>(I72/$K72)*100</f>
        <v>11.782579167118531</v>
      </c>
      <c r="K72" s="40">
        <f>SUM(C72,F72,I72)</f>
        <v>385.54248590811113</v>
      </c>
    </row>
    <row r="73" spans="1:11" s="25" customFormat="1" ht="10.5" customHeight="1" x14ac:dyDescent="0.2">
      <c r="A73" s="34">
        <v>2010</v>
      </c>
      <c r="B73" s="33">
        <v>14865.493</v>
      </c>
      <c r="C73" s="31">
        <v>331.42616643500003</v>
      </c>
      <c r="D73" s="122">
        <f>(C73/$K73)*100</f>
        <v>88.022130032117573</v>
      </c>
      <c r="E73" s="127">
        <v>80.783000000000001</v>
      </c>
      <c r="F73" s="27">
        <v>0.46574890123456786</v>
      </c>
      <c r="G73" s="122">
        <f>(F73/$K73)*100</f>
        <v>0.12369635984920123</v>
      </c>
      <c r="H73" s="47">
        <v>43000.038999999997</v>
      </c>
      <c r="I73" s="47">
        <v>44.634040481999996</v>
      </c>
      <c r="J73" s="142">
        <f>(I73/$K73)*100</f>
        <v>11.854173608033221</v>
      </c>
      <c r="K73" s="33">
        <f>SUM(C73,F73,I73)</f>
        <v>376.52595581823459</v>
      </c>
    </row>
    <row r="74" spans="1:11" s="25" customFormat="1" ht="10.5" customHeight="1" x14ac:dyDescent="0.2">
      <c r="A74" s="41">
        <v>2011</v>
      </c>
      <c r="B74" s="40">
        <v>14582.492</v>
      </c>
      <c r="C74" s="38">
        <v>323.045945276</v>
      </c>
      <c r="D74" s="120">
        <f>(C74/$K74)*100</f>
        <v>89.718810161428848</v>
      </c>
      <c r="E74" s="128">
        <v>88.165999999999997</v>
      </c>
      <c r="F74" s="19">
        <v>0.50996015909090908</v>
      </c>
      <c r="G74" s="120">
        <f>(F74/$K74)*100</f>
        <v>0.14163006647329818</v>
      </c>
      <c r="H74" s="45">
        <v>35376.934000000001</v>
      </c>
      <c r="I74" s="45">
        <v>36.508995888000008</v>
      </c>
      <c r="J74" s="141">
        <f>(I74/$K74)*100</f>
        <v>10.139559772097867</v>
      </c>
      <c r="K74" s="40">
        <f>SUM(C74,F74,I74)</f>
        <v>360.06490132309091</v>
      </c>
    </row>
    <row r="75" spans="1:11" s="25" customFormat="1" ht="10.5" customHeight="1" x14ac:dyDescent="0.2">
      <c r="A75" s="34">
        <v>2012</v>
      </c>
      <c r="B75" s="33">
        <v>13638.804</v>
      </c>
      <c r="C75" s="31">
        <v>298.771640424</v>
      </c>
      <c r="D75" s="122">
        <f>(C75/$K75)*100</f>
        <v>87.74626689273768</v>
      </c>
      <c r="E75" s="127">
        <v>67.438000000000002</v>
      </c>
      <c r="F75" s="27">
        <v>0.38899020289855069</v>
      </c>
      <c r="G75" s="122">
        <f>(F75/$K75)*100</f>
        <v>0.11424256369767077</v>
      </c>
      <c r="H75" s="47">
        <v>39975.199999999997</v>
      </c>
      <c r="I75" s="47">
        <v>41.334356800000002</v>
      </c>
      <c r="J75" s="142">
        <f>(I75/$K75)*100</f>
        <v>12.139490543564653</v>
      </c>
      <c r="K75" s="33">
        <f>SUM(C75,F75,I75)</f>
        <v>340.49498742689855</v>
      </c>
    </row>
    <row r="76" spans="1:11" s="25" customFormat="1" ht="10.5" customHeight="1" x14ac:dyDescent="0.2">
      <c r="A76" s="41">
        <v>2013</v>
      </c>
      <c r="B76" s="40">
        <v>15098.673000000001</v>
      </c>
      <c r="C76" s="38">
        <v>331.08370154400001</v>
      </c>
      <c r="D76" s="120">
        <f>(C76/$K76)*100</f>
        <v>88.537588804026086</v>
      </c>
      <c r="E76" s="128">
        <v>43.61</v>
      </c>
      <c r="F76" s="19">
        <v>0.24838739130434784</v>
      </c>
      <c r="G76" s="120">
        <f>(F76/$K76)*100</f>
        <v>6.6423145001858253E-2</v>
      </c>
      <c r="H76" s="45">
        <v>41293.567000000003</v>
      </c>
      <c r="I76" s="45">
        <v>42.614961143999999</v>
      </c>
      <c r="J76" s="141">
        <f>(I76/$K76)*100</f>
        <v>11.395988050972052</v>
      </c>
      <c r="K76" s="40">
        <f>SUM(C76,F76,I76)</f>
        <v>373.94705007930435</v>
      </c>
    </row>
    <row r="77" spans="1:11" s="25" customFormat="1" ht="10.5" customHeight="1" x14ac:dyDescent="0.2">
      <c r="A77" s="34">
        <v>2014</v>
      </c>
      <c r="B77" s="33">
        <v>14610.538</v>
      </c>
      <c r="C77" s="31">
        <v>320.23377188399996</v>
      </c>
      <c r="D77" s="122">
        <f>(C77/$K77)*100</f>
        <v>85.101220974865129</v>
      </c>
      <c r="E77" s="127">
        <v>40.487000000000002</v>
      </c>
      <c r="F77" s="27">
        <v>0.23039030952380954</v>
      </c>
      <c r="G77" s="122">
        <f>(F77/$K77)*100</f>
        <v>6.1225574448017489E-2</v>
      </c>
      <c r="H77" s="47">
        <v>54312.591</v>
      </c>
      <c r="I77" s="47">
        <v>55.833343548000002</v>
      </c>
      <c r="J77" s="142">
        <f>(I77/$K77)*100</f>
        <v>14.837553450686849</v>
      </c>
      <c r="K77" s="33">
        <f>SUM(C77,F77,I77)</f>
        <v>376.29750574152376</v>
      </c>
    </row>
    <row r="78" spans="1:11" s="25" customFormat="1" ht="10.5" customHeight="1" x14ac:dyDescent="0.2">
      <c r="A78" s="41">
        <v>2015</v>
      </c>
      <c r="B78" s="40">
        <v>14139.948</v>
      </c>
      <c r="C78" s="38">
        <v>305.408736852</v>
      </c>
      <c r="D78" s="120">
        <f>(C78/$K78)*100</f>
        <v>84.271543436788548</v>
      </c>
      <c r="E78" s="128">
        <v>32.365000000000002</v>
      </c>
      <c r="F78" s="19">
        <v>0.18371897058823533</v>
      </c>
      <c r="G78" s="120">
        <f>(F78/$K78)*100</f>
        <v>5.0693642132416172E-2</v>
      </c>
      <c r="H78" s="45">
        <v>54843.46</v>
      </c>
      <c r="I78" s="45">
        <v>56.817824559999998</v>
      </c>
      <c r="J78" s="141">
        <f>(I78/$K78)*100</f>
        <v>15.677762921079037</v>
      </c>
      <c r="K78" s="40">
        <f>SUM(C78,F78,I78)</f>
        <v>362.41028038258827</v>
      </c>
    </row>
    <row r="79" spans="1:11" s="25" customFormat="1" ht="10.5" customHeight="1" x14ac:dyDescent="0.2">
      <c r="A79" s="34">
        <v>2016</v>
      </c>
      <c r="B79" s="33">
        <v>11603.507</v>
      </c>
      <c r="C79" s="31">
        <v>247.40997625399999</v>
      </c>
      <c r="D79" s="122">
        <f>(C79/$K79)*100</f>
        <v>80.42802115577031</v>
      </c>
      <c r="E79" s="127">
        <v>51.341999999999999</v>
      </c>
      <c r="F79" s="27">
        <v>0.29311614545454545</v>
      </c>
      <c r="G79" s="122">
        <f>(F79/$K79)*100</f>
        <v>9.5286180067020998E-2</v>
      </c>
      <c r="H79" s="47">
        <v>57999.561999999998</v>
      </c>
      <c r="I79" s="47">
        <v>59.913547545999997</v>
      </c>
      <c r="J79" s="142">
        <f>(I79/$K79)*100</f>
        <v>19.476692664162655</v>
      </c>
      <c r="K79" s="33">
        <f>SUM(C79,F79,I79)</f>
        <v>307.61663994545455</v>
      </c>
    </row>
    <row r="80" spans="1:11" s="25" customFormat="1" ht="10.5" customHeight="1" x14ac:dyDescent="0.2">
      <c r="A80" s="41">
        <v>2017</v>
      </c>
      <c r="B80" s="40">
        <v>12026.161</v>
      </c>
      <c r="C80" s="38">
        <v>254.97866552200003</v>
      </c>
      <c r="D80" s="120">
        <f>(C80/$K80)*100</f>
        <v>85.832849534816646</v>
      </c>
      <c r="E80" s="128">
        <v>63.219000000000001</v>
      </c>
      <c r="F80" s="19">
        <v>0.36111459090909093</v>
      </c>
      <c r="G80" s="120">
        <f>(F80/$K80)*100</f>
        <v>0.12156112858647196</v>
      </c>
      <c r="H80" s="45">
        <v>40274.534</v>
      </c>
      <c r="I80" s="45">
        <v>41.724417224000007</v>
      </c>
      <c r="J80" s="141">
        <f>(I80/$K80)*100</f>
        <v>14.045589336596873</v>
      </c>
      <c r="K80" s="40">
        <f>SUM(C80,F80,I80)</f>
        <v>297.06419733690916</v>
      </c>
    </row>
    <row r="81" spans="1:24" s="25" customFormat="1" ht="10.5" customHeight="1" x14ac:dyDescent="0.2">
      <c r="A81" s="34">
        <v>2018</v>
      </c>
      <c r="B81" s="33">
        <v>11926.887000000001</v>
      </c>
      <c r="C81" s="31">
        <v>255.73631105400003</v>
      </c>
      <c r="D81" s="122">
        <f>(C81/$K81)*100</f>
        <v>80.241053821638261</v>
      </c>
      <c r="E81" s="127">
        <v>61.543999999999997</v>
      </c>
      <c r="F81" s="27">
        <v>0.35291637499999995</v>
      </c>
      <c r="G81" s="122">
        <f>(F81/$K81)*100</f>
        <v>0.11073273765543955</v>
      </c>
      <c r="H81" s="47">
        <v>60620.360999999997</v>
      </c>
      <c r="I81" s="47">
        <v>62.620832912999994</v>
      </c>
      <c r="J81" s="142">
        <f>(I81/$K81)*100</f>
        <v>19.648213440706296</v>
      </c>
      <c r="K81" s="33">
        <f>SUM(C81,F81,I81)</f>
        <v>318.71006034200002</v>
      </c>
    </row>
    <row r="82" spans="1:24" s="25" customFormat="1" ht="10.5" customHeight="1" x14ac:dyDescent="0.2">
      <c r="A82" s="41">
        <v>2019</v>
      </c>
      <c r="B82" s="40">
        <v>11488.591</v>
      </c>
      <c r="C82" s="38">
        <v>249.55517370200002</v>
      </c>
      <c r="D82" s="120">
        <f>(C82/$K82)*100</f>
        <v>78.180901150692577</v>
      </c>
      <c r="E82" s="128">
        <v>66.674000000000007</v>
      </c>
      <c r="F82" s="19">
        <v>0.38289925714285722</v>
      </c>
      <c r="G82" s="120">
        <f>(F82/$K82)*100</f>
        <v>0.11995507257688014</v>
      </c>
      <c r="H82" s="45">
        <v>66472.312000000005</v>
      </c>
      <c r="I82" s="45">
        <v>69.264149104000012</v>
      </c>
      <c r="J82" s="141">
        <f>(I82/$K82)*100</f>
        <v>21.699143776730519</v>
      </c>
      <c r="K82" s="40">
        <f>SUM(C82,F82,I82)</f>
        <v>319.20222206314293</v>
      </c>
    </row>
    <row r="83" spans="1:24" s="25" customFormat="1" ht="10.5" customHeight="1" x14ac:dyDescent="0.2">
      <c r="A83" s="34">
        <v>2020</v>
      </c>
      <c r="B83" s="33">
        <v>10544.287</v>
      </c>
      <c r="C83" s="31">
        <v>230.15015234900002</v>
      </c>
      <c r="D83" s="122">
        <f>(C83/$K83)*100</f>
        <v>76.83200671859349</v>
      </c>
      <c r="E83" s="127">
        <v>65.316000000000003</v>
      </c>
      <c r="F83" s="27">
        <v>0.37349712676056346</v>
      </c>
      <c r="G83" s="122">
        <f>(F83/$K83)*100</f>
        <v>0.12468613841770354</v>
      </c>
      <c r="H83" s="47">
        <v>66435.216</v>
      </c>
      <c r="I83" s="47">
        <v>69.026189423999995</v>
      </c>
      <c r="J83" s="142">
        <f>(I83/$K83)*100</f>
        <v>23.043307142988809</v>
      </c>
      <c r="K83" s="33">
        <f>SUM(C83,F83,I83)</f>
        <v>299.54983889976057</v>
      </c>
    </row>
    <row r="84" spans="1:24" customFormat="1" ht="10.5" customHeight="1" x14ac:dyDescent="0.2">
      <c r="A84" s="24">
        <v>2021</v>
      </c>
      <c r="B84" s="22">
        <v>11871.102000000001</v>
      </c>
      <c r="C84" s="23">
        <v>259.58968362392051</v>
      </c>
      <c r="D84" s="120">
        <f>(C84/$K84)*100</f>
        <v>76.816497723513365</v>
      </c>
      <c r="E84" s="22">
        <v>65.057000000000002</v>
      </c>
      <c r="F84" s="21">
        <v>0.37694791176470593</v>
      </c>
      <c r="G84" s="120">
        <f>(F84/$K84)*100</f>
        <v>0.11154456526056049</v>
      </c>
      <c r="H84" s="22">
        <v>74753.763999999996</v>
      </c>
      <c r="I84" s="23">
        <v>77.968175851999987</v>
      </c>
      <c r="J84" s="141">
        <f>(I84/$K84)*100</f>
        <v>23.071957711226062</v>
      </c>
      <c r="K84" s="40">
        <f>SUM(C84,F84,I84)</f>
        <v>337.93480738768523</v>
      </c>
      <c r="L84" s="8"/>
      <c r="M84" s="25"/>
      <c r="N84" s="25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customFormat="1" ht="10.5" customHeight="1" thickBot="1" x14ac:dyDescent="0.25">
      <c r="A85" s="140">
        <v>2022</v>
      </c>
      <c r="B85" s="139">
        <v>10154.867</v>
      </c>
      <c r="C85" s="136">
        <v>221.40704267705894</v>
      </c>
      <c r="D85" s="137">
        <f>(C85/$K85)*100</f>
        <v>72.764407305943138</v>
      </c>
      <c r="E85" s="136">
        <v>53.052</v>
      </c>
      <c r="F85" s="138">
        <v>0.30451847999999998</v>
      </c>
      <c r="G85" s="137">
        <f>(F85/$K85)*100</f>
        <v>0.10007859932091764</v>
      </c>
      <c r="H85" s="136">
        <v>79176.979000000007</v>
      </c>
      <c r="I85" s="136">
        <v>82.567757364889943</v>
      </c>
      <c r="J85" s="135">
        <f>(I85/$K85)*100</f>
        <v>27.135514094735953</v>
      </c>
      <c r="K85" s="134">
        <f>SUM(C85,F85,I85)</f>
        <v>304.27931852194888</v>
      </c>
      <c r="L85" s="8"/>
      <c r="M85" s="8"/>
      <c r="N85" s="25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7.5" customHeight="1" x14ac:dyDescent="0.2">
      <c r="A86" s="10"/>
      <c r="B86" s="10"/>
      <c r="C86" s="10"/>
      <c r="D86" s="10"/>
      <c r="F86" s="10"/>
      <c r="G86" s="10"/>
      <c r="H86" s="10"/>
      <c r="I86" s="10"/>
      <c r="J86" s="10"/>
      <c r="K86" s="10"/>
      <c r="N86" s="25"/>
    </row>
    <row r="87" spans="1:24" ht="11.25" customHeight="1" x14ac:dyDescent="0.2">
      <c r="A87" s="133" t="s">
        <v>49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25"/>
    </row>
    <row r="88" spans="1:24" ht="7.5" customHeight="1" x14ac:dyDescent="0.2">
      <c r="A88" s="10"/>
      <c r="B88" s="10"/>
      <c r="C88" s="10"/>
      <c r="D88" s="10"/>
      <c r="F88" s="10"/>
      <c r="G88" s="10"/>
      <c r="H88" s="10"/>
      <c r="I88" s="10"/>
      <c r="J88" s="10"/>
      <c r="K88" s="10"/>
    </row>
    <row r="89" spans="1:24" customFormat="1" ht="11.25" customHeight="1" x14ac:dyDescent="0.2">
      <c r="A89" s="8" t="s">
        <v>1</v>
      </c>
      <c r="B89" s="7" t="s">
        <v>0</v>
      </c>
      <c r="C89" s="6"/>
      <c r="D89" s="6"/>
      <c r="E89" s="6"/>
      <c r="F89" s="6"/>
      <c r="G89" s="5"/>
      <c r="H89" s="5"/>
      <c r="I89" s="5"/>
      <c r="J89" s="5"/>
      <c r="K89" s="4"/>
      <c r="L89" s="5"/>
      <c r="M89" s="5"/>
      <c r="N89" s="5"/>
      <c r="O89" s="4"/>
      <c r="P89" s="4"/>
      <c r="Q89" s="4"/>
    </row>
    <row r="90" spans="1:24" x14ac:dyDescent="0.2">
      <c r="A90" s="25"/>
      <c r="B90" s="116"/>
      <c r="C90" s="116"/>
      <c r="D90" s="116"/>
      <c r="E90" s="117"/>
    </row>
    <row r="91" spans="1:24" x14ac:dyDescent="0.2">
      <c r="A91" s="25"/>
      <c r="B91" s="116"/>
      <c r="C91" s="116"/>
      <c r="D91" s="116"/>
      <c r="E91" s="117"/>
    </row>
    <row r="92" spans="1:24" x14ac:dyDescent="0.2">
      <c r="A92" s="25"/>
      <c r="B92" s="116"/>
      <c r="C92" s="116"/>
      <c r="D92" s="116"/>
      <c r="E92" s="116"/>
    </row>
    <row r="93" spans="1:24" ht="15.75" x14ac:dyDescent="0.2">
      <c r="A93" s="74" t="s">
        <v>48</v>
      </c>
      <c r="B93" s="73" t="s">
        <v>47</v>
      </c>
      <c r="C93" s="72"/>
      <c r="D93" s="72"/>
      <c r="F93" s="72"/>
      <c r="G93" s="72"/>
      <c r="H93" s="72"/>
      <c r="I93" s="72"/>
    </row>
    <row r="94" spans="1:24" ht="7.5" customHeight="1" thickBot="1" x14ac:dyDescent="0.25">
      <c r="A94" s="70"/>
      <c r="B94" s="70"/>
      <c r="C94" s="70"/>
      <c r="D94" s="70"/>
      <c r="E94" s="71"/>
      <c r="F94" s="70"/>
      <c r="G94" s="70"/>
      <c r="H94" s="70"/>
      <c r="I94" s="70"/>
      <c r="J94" s="68"/>
      <c r="K94" s="69"/>
    </row>
    <row r="95" spans="1:24" ht="21.75" thickBot="1" x14ac:dyDescent="0.25">
      <c r="A95" s="67" t="s">
        <v>21</v>
      </c>
      <c r="B95" s="62" t="s">
        <v>46</v>
      </c>
      <c r="C95" s="61"/>
      <c r="D95" s="59" t="s">
        <v>45</v>
      </c>
      <c r="E95" s="64" t="s">
        <v>19</v>
      </c>
      <c r="F95" s="131"/>
      <c r="G95" s="59" t="s">
        <v>44</v>
      </c>
      <c r="H95" s="62" t="s">
        <v>17</v>
      </c>
      <c r="I95" s="130"/>
      <c r="J95" s="59" t="s">
        <v>30</v>
      </c>
      <c r="K95" s="58" t="s">
        <v>37</v>
      </c>
      <c r="L95" s="25"/>
    </row>
    <row r="96" spans="1:24" ht="17.25" thickBot="1" x14ac:dyDescent="0.25">
      <c r="A96" s="57"/>
      <c r="B96" s="54" t="s">
        <v>43</v>
      </c>
      <c r="C96" s="55" t="s">
        <v>35</v>
      </c>
      <c r="D96" s="53" t="s">
        <v>36</v>
      </c>
      <c r="E96" s="56" t="s">
        <v>10</v>
      </c>
      <c r="F96" s="55" t="s">
        <v>35</v>
      </c>
      <c r="G96" s="53" t="s">
        <v>36</v>
      </c>
      <c r="H96" s="54" t="s">
        <v>42</v>
      </c>
      <c r="I96" s="55" t="s">
        <v>41</v>
      </c>
      <c r="J96" s="53" t="s">
        <v>11</v>
      </c>
      <c r="K96" s="52" t="s">
        <v>35</v>
      </c>
      <c r="L96" s="25"/>
    </row>
    <row r="97" spans="1:11" s="25" customFormat="1" ht="10.5" customHeight="1" x14ac:dyDescent="0.2">
      <c r="A97" s="50">
        <v>1990</v>
      </c>
      <c r="B97" s="33">
        <v>0</v>
      </c>
      <c r="C97" s="31">
        <v>0</v>
      </c>
      <c r="D97" s="129">
        <v>0</v>
      </c>
      <c r="E97" s="32">
        <v>0</v>
      </c>
      <c r="F97" s="31">
        <v>0</v>
      </c>
      <c r="G97" s="129">
        <v>0</v>
      </c>
      <c r="H97" s="30">
        <v>0</v>
      </c>
      <c r="I97" s="47">
        <v>0</v>
      </c>
      <c r="J97" s="129">
        <v>0</v>
      </c>
      <c r="K97" s="33">
        <f>SUM(C97,F97,I97)</f>
        <v>0</v>
      </c>
    </row>
    <row r="98" spans="1:11" s="25" customFormat="1" ht="10.5" customHeight="1" x14ac:dyDescent="0.2">
      <c r="A98" s="49">
        <v>1991</v>
      </c>
      <c r="B98" s="39">
        <v>0</v>
      </c>
      <c r="C98" s="38">
        <v>0</v>
      </c>
      <c r="D98" s="44">
        <v>0</v>
      </c>
      <c r="E98" s="39">
        <v>0</v>
      </c>
      <c r="F98" s="38">
        <v>0</v>
      </c>
      <c r="G98" s="44">
        <v>0</v>
      </c>
      <c r="H98" s="37">
        <v>0</v>
      </c>
      <c r="I98" s="45">
        <v>0</v>
      </c>
      <c r="J98" s="44">
        <v>0</v>
      </c>
      <c r="K98" s="40">
        <f>SUM(C98,F98,I98)</f>
        <v>0</v>
      </c>
    </row>
    <row r="99" spans="1:11" s="25" customFormat="1" ht="10.5" customHeight="1" x14ac:dyDescent="0.2">
      <c r="A99" s="50">
        <v>1992</v>
      </c>
      <c r="B99" s="32">
        <v>0</v>
      </c>
      <c r="C99" s="31">
        <v>0</v>
      </c>
      <c r="D99" s="129">
        <v>0</v>
      </c>
      <c r="E99" s="32">
        <v>0</v>
      </c>
      <c r="F99" s="31">
        <v>0</v>
      </c>
      <c r="G99" s="129">
        <v>0</v>
      </c>
      <c r="H99" s="30">
        <v>0</v>
      </c>
      <c r="I99" s="47">
        <v>0</v>
      </c>
      <c r="J99" s="129">
        <v>0</v>
      </c>
      <c r="K99" s="33">
        <f>SUM(C99,F99,I99)</f>
        <v>0</v>
      </c>
    </row>
    <row r="100" spans="1:11" s="25" customFormat="1" ht="10.5" customHeight="1" x14ac:dyDescent="0.2">
      <c r="A100" s="49">
        <v>1993</v>
      </c>
      <c r="B100" s="39">
        <v>214.58</v>
      </c>
      <c r="C100" s="38">
        <v>2.4848364000000003</v>
      </c>
      <c r="D100" s="19">
        <f>(C100/$K100)*100</f>
        <v>98.218323314273007</v>
      </c>
      <c r="E100" s="42">
        <v>7.72</v>
      </c>
      <c r="F100" s="125">
        <v>4.507483870967742E-2</v>
      </c>
      <c r="G100" s="19">
        <f>(F100/$K100)*100</f>
        <v>1.7816766857269979</v>
      </c>
      <c r="H100" s="37">
        <v>0</v>
      </c>
      <c r="I100" s="45">
        <v>0</v>
      </c>
      <c r="J100" s="38">
        <f>(I100/$K100)*100</f>
        <v>0</v>
      </c>
      <c r="K100" s="18">
        <f>SUM(C100,F100,I100)</f>
        <v>2.5299112387096776</v>
      </c>
    </row>
    <row r="101" spans="1:11" s="25" customFormat="1" ht="10.5" customHeight="1" x14ac:dyDescent="0.2">
      <c r="A101" s="50">
        <v>1994</v>
      </c>
      <c r="B101" s="32">
        <v>386.8</v>
      </c>
      <c r="C101" s="31">
        <v>4.4791439999999998</v>
      </c>
      <c r="D101" s="27">
        <f>(C101/$K101)*100</f>
        <v>99.480991525012413</v>
      </c>
      <c r="E101" s="43">
        <v>4</v>
      </c>
      <c r="F101" s="123">
        <v>2.336842105263158E-2</v>
      </c>
      <c r="G101" s="27">
        <f>(F101/$K101)*100</f>
        <v>0.51900847498757896</v>
      </c>
      <c r="H101" s="30">
        <v>0</v>
      </c>
      <c r="I101" s="47">
        <v>0</v>
      </c>
      <c r="J101" s="31">
        <f>(I101/$K101)*100</f>
        <v>0</v>
      </c>
      <c r="K101" s="26">
        <f>SUM(C101,F101,I101)</f>
        <v>4.5025124210526313</v>
      </c>
    </row>
    <row r="102" spans="1:11" s="25" customFormat="1" ht="10.5" customHeight="1" x14ac:dyDescent="0.2">
      <c r="A102" s="49">
        <v>1995</v>
      </c>
      <c r="B102" s="39">
        <v>368.55</v>
      </c>
      <c r="C102" s="38">
        <v>4.2678090000000006</v>
      </c>
      <c r="D102" s="19">
        <f>(C102/$K102)*100</f>
        <v>99.317183200154659</v>
      </c>
      <c r="E102" s="42">
        <v>5.03</v>
      </c>
      <c r="F102" s="125">
        <v>2.9341666666666665E-2</v>
      </c>
      <c r="G102" s="19">
        <f>(F102/$K102)*100</f>
        <v>0.68281679984535482</v>
      </c>
      <c r="H102" s="37">
        <v>0</v>
      </c>
      <c r="I102" s="45">
        <v>0</v>
      </c>
      <c r="J102" s="38">
        <f>(I102/$K102)*100</f>
        <v>0</v>
      </c>
      <c r="K102" s="18">
        <f>SUM(C102,F102,I102)</f>
        <v>4.297150666666667</v>
      </c>
    </row>
    <row r="103" spans="1:11" s="25" customFormat="1" ht="10.5" customHeight="1" x14ac:dyDescent="0.2">
      <c r="A103" s="50">
        <v>1996</v>
      </c>
      <c r="B103" s="32">
        <v>378.23</v>
      </c>
      <c r="C103" s="31">
        <v>4.3799033999999999</v>
      </c>
      <c r="D103" s="27">
        <f>(C103/$K103)*100</f>
        <v>99.481263180100015</v>
      </c>
      <c r="E103" s="43">
        <v>3.94</v>
      </c>
      <c r="F103" s="123">
        <v>2.2838644067796607E-2</v>
      </c>
      <c r="G103" s="27">
        <f>(F103/$K103)*100</f>
        <v>0.51873681989997877</v>
      </c>
      <c r="H103" s="30">
        <v>0</v>
      </c>
      <c r="I103" s="47">
        <v>0</v>
      </c>
      <c r="J103" s="31">
        <f>(I103/$K103)*100</f>
        <v>0</v>
      </c>
      <c r="K103" s="26">
        <f>SUM(C103,F103,I103)</f>
        <v>4.4027420440677965</v>
      </c>
    </row>
    <row r="104" spans="1:11" s="25" customFormat="1" ht="10.5" customHeight="1" x14ac:dyDescent="0.2">
      <c r="A104" s="49">
        <v>1997</v>
      </c>
      <c r="B104" s="39">
        <v>402.04</v>
      </c>
      <c r="C104" s="38">
        <v>4.6556232</v>
      </c>
      <c r="D104" s="19">
        <f>(C104/$K104)*100</f>
        <v>99.342373020115005</v>
      </c>
      <c r="E104" s="42">
        <v>5.32</v>
      </c>
      <c r="F104" s="125">
        <v>3.0819310344827589E-2</v>
      </c>
      <c r="G104" s="19">
        <f>(F104/$K104)*100</f>
        <v>0.65762697988500263</v>
      </c>
      <c r="H104" s="37">
        <v>0</v>
      </c>
      <c r="I104" s="45">
        <v>0</v>
      </c>
      <c r="J104" s="38">
        <f>(I104/$K104)*100</f>
        <v>0</v>
      </c>
      <c r="K104" s="18">
        <f>SUM(C104,F104,I104)</f>
        <v>4.6864425103448273</v>
      </c>
    </row>
    <row r="105" spans="1:11" s="25" customFormat="1" ht="10.5" customHeight="1" x14ac:dyDescent="0.2">
      <c r="A105" s="34">
        <v>1998</v>
      </c>
      <c r="B105" s="32">
        <v>430</v>
      </c>
      <c r="C105" s="31">
        <v>4.9794</v>
      </c>
      <c r="D105" s="27">
        <f>(C105/$K105)*100</f>
        <v>99.000897676533327</v>
      </c>
      <c r="E105" s="43">
        <v>8.57</v>
      </c>
      <c r="F105" s="123">
        <v>5.0251363636363636E-2</v>
      </c>
      <c r="G105" s="27">
        <f>(F105/$K105)*100</f>
        <v>0.9991023234666635</v>
      </c>
      <c r="H105" s="30">
        <v>0</v>
      </c>
      <c r="I105" s="47">
        <v>0</v>
      </c>
      <c r="J105" s="31">
        <f>(I105/$K105)*100</f>
        <v>0</v>
      </c>
      <c r="K105" s="26">
        <f>SUM(C105,F105,I105)</f>
        <v>5.029651363636364</v>
      </c>
    </row>
    <row r="106" spans="1:11" s="25" customFormat="1" ht="10.5" customHeight="1" x14ac:dyDescent="0.2">
      <c r="A106" s="41">
        <v>1999</v>
      </c>
      <c r="B106" s="39">
        <v>421.23</v>
      </c>
      <c r="C106" s="38">
        <v>4.8778434000000006</v>
      </c>
      <c r="D106" s="19">
        <f>(C106/$K106)*100</f>
        <v>99.601913687843989</v>
      </c>
      <c r="E106" s="42">
        <v>3.33</v>
      </c>
      <c r="F106" s="125">
        <v>1.9495636363636364E-2</v>
      </c>
      <c r="G106" s="19">
        <f>(F106/$K106)*100</f>
        <v>0.3980863121560036</v>
      </c>
      <c r="H106" s="37">
        <v>0</v>
      </c>
      <c r="I106" s="45">
        <v>0</v>
      </c>
      <c r="J106" s="38">
        <f>(I106/$K106)*100</f>
        <v>0</v>
      </c>
      <c r="K106" s="18">
        <f>SUM(C106,F106,I106)</f>
        <v>4.8973390363636371</v>
      </c>
    </row>
    <row r="107" spans="1:11" s="25" customFormat="1" ht="10.5" customHeight="1" x14ac:dyDescent="0.2">
      <c r="A107" s="34">
        <v>2000</v>
      </c>
      <c r="B107" s="32">
        <v>476.17</v>
      </c>
      <c r="C107" s="31">
        <v>5.5140485999999997</v>
      </c>
      <c r="D107" s="27">
        <f>(C107/$K107)*100</f>
        <v>99.813892571350038</v>
      </c>
      <c r="E107" s="43">
        <v>1.76</v>
      </c>
      <c r="F107" s="123">
        <v>1.0281188118811881E-2</v>
      </c>
      <c r="G107" s="27">
        <f>(F107/$K107)*100</f>
        <v>0.18610742864996319</v>
      </c>
      <c r="H107" s="30">
        <v>0</v>
      </c>
      <c r="I107" s="47">
        <v>0</v>
      </c>
      <c r="J107" s="31">
        <f>(I107/$K107)*100</f>
        <v>0</v>
      </c>
      <c r="K107" s="26">
        <f>SUM(C107,F107,I107)</f>
        <v>5.5243297881188118</v>
      </c>
    </row>
    <row r="108" spans="1:11" s="25" customFormat="1" ht="10.5" customHeight="1" x14ac:dyDescent="0.2">
      <c r="A108" s="41">
        <v>2001</v>
      </c>
      <c r="B108" s="39">
        <v>502.49</v>
      </c>
      <c r="C108" s="38">
        <v>5.8188342000000004</v>
      </c>
      <c r="D108" s="19">
        <f>(C108/$K108)*100</f>
        <v>100</v>
      </c>
      <c r="E108" s="39">
        <v>0</v>
      </c>
      <c r="F108" s="38">
        <v>0</v>
      </c>
      <c r="G108" s="38">
        <f>(F108/$K108)*100</f>
        <v>0</v>
      </c>
      <c r="H108" s="37">
        <v>0</v>
      </c>
      <c r="I108" s="45">
        <v>0</v>
      </c>
      <c r="J108" s="38">
        <f>(I108/$K108)*100</f>
        <v>0</v>
      </c>
      <c r="K108" s="18">
        <f>SUM(C108,F108,I108)</f>
        <v>5.8188342000000004</v>
      </c>
    </row>
    <row r="109" spans="1:11" s="25" customFormat="1" ht="10.5" customHeight="1" x14ac:dyDescent="0.2">
      <c r="A109" s="34">
        <v>2002</v>
      </c>
      <c r="B109" s="32">
        <v>494.71499999999997</v>
      </c>
      <c r="C109" s="31">
        <v>5.7287996999999997</v>
      </c>
      <c r="D109" s="27">
        <f>(C109/$K109)*100</f>
        <v>84.129069577643065</v>
      </c>
      <c r="E109" s="32">
        <v>0</v>
      </c>
      <c r="F109" s="31">
        <v>0</v>
      </c>
      <c r="G109" s="31">
        <f>(F109/$K109)*100</f>
        <v>0</v>
      </c>
      <c r="H109" s="30">
        <v>1075.3599999999999</v>
      </c>
      <c r="I109" s="29">
        <v>1.0807367999999997</v>
      </c>
      <c r="J109" s="27">
        <f>(I109/$K109)*100</f>
        <v>15.870930422356938</v>
      </c>
      <c r="K109" s="26">
        <f>SUM(C109,F109,I109)</f>
        <v>6.8095364999999992</v>
      </c>
    </row>
    <row r="110" spans="1:11" s="25" customFormat="1" ht="10.5" customHeight="1" x14ac:dyDescent="0.2">
      <c r="A110" s="41">
        <v>2003</v>
      </c>
      <c r="B110" s="39">
        <v>514.56399999999996</v>
      </c>
      <c r="C110" s="38">
        <v>5.9586511199999999</v>
      </c>
      <c r="D110" s="19">
        <f>(C110/$K110)*100</f>
        <v>92.114003237131953</v>
      </c>
      <c r="E110" s="42">
        <v>3.1880000000000002</v>
      </c>
      <c r="F110" s="125">
        <v>1.8657639344262296E-2</v>
      </c>
      <c r="G110" s="19">
        <f>(F110/$K110)*100</f>
        <v>0.28842599043701317</v>
      </c>
      <c r="H110" s="37">
        <v>489.512</v>
      </c>
      <c r="I110" s="36">
        <v>0.49147004799999999</v>
      </c>
      <c r="J110" s="19">
        <f>(I110/$K110)*100</f>
        <v>7.5975707724310269</v>
      </c>
      <c r="K110" s="18">
        <f>SUM(C110,F110,I110)</f>
        <v>6.468778807344262</v>
      </c>
    </row>
    <row r="111" spans="1:11" s="25" customFormat="1" ht="10.5" customHeight="1" x14ac:dyDescent="0.2">
      <c r="A111" s="34">
        <v>2004</v>
      </c>
      <c r="B111" s="32">
        <v>508.95</v>
      </c>
      <c r="C111" s="31">
        <v>5.8936409999999997</v>
      </c>
      <c r="D111" s="27">
        <f>(C111/$K111)*100</f>
        <v>99.850384720164712</v>
      </c>
      <c r="E111" s="32">
        <v>0</v>
      </c>
      <c r="F111" s="31">
        <v>0</v>
      </c>
      <c r="G111" s="31">
        <f>(F111/$K111)*100</f>
        <v>0</v>
      </c>
      <c r="H111" s="30">
        <v>8.8309999999999995</v>
      </c>
      <c r="I111" s="29">
        <v>8.8310000000000003E-3</v>
      </c>
      <c r="J111" s="27">
        <f>(I111/$K111)*100</f>
        <v>0.14961527983529613</v>
      </c>
      <c r="K111" s="26">
        <f>SUM(C111,F111,I111)</f>
        <v>5.9024719999999995</v>
      </c>
    </row>
    <row r="112" spans="1:11" s="25" customFormat="1" ht="10.5" customHeight="1" x14ac:dyDescent="0.2">
      <c r="A112" s="41">
        <v>2005</v>
      </c>
      <c r="B112" s="39">
        <v>487.85401000000002</v>
      </c>
      <c r="C112" s="38">
        <v>5.6493494357999996</v>
      </c>
      <c r="D112" s="19">
        <f>(C112/$K112)*100</f>
        <v>71.108954051970102</v>
      </c>
      <c r="E112" s="42">
        <v>1.41801</v>
      </c>
      <c r="F112" s="125">
        <v>8.258950135135135E-3</v>
      </c>
      <c r="G112" s="19">
        <f>(F112/$K112)*100</f>
        <v>0.10395627184171014</v>
      </c>
      <c r="H112" s="37">
        <v>2190.6419999999998</v>
      </c>
      <c r="I112" s="36">
        <v>2.2870302480000002</v>
      </c>
      <c r="J112" s="19">
        <f>(I112/$K112)*100</f>
        <v>28.787089676188199</v>
      </c>
      <c r="K112" s="18">
        <f>SUM(C112,F112,I112)</f>
        <v>7.9446386339351349</v>
      </c>
    </row>
    <row r="113" spans="1:24" s="25" customFormat="1" ht="10.5" customHeight="1" x14ac:dyDescent="0.2">
      <c r="A113" s="34">
        <v>2006</v>
      </c>
      <c r="B113" s="32">
        <v>467.36401000000001</v>
      </c>
      <c r="C113" s="31">
        <v>5.4120752357999997</v>
      </c>
      <c r="D113" s="27">
        <f>(C113/$K113)*100</f>
        <v>58.546517216171665</v>
      </c>
      <c r="E113" s="43">
        <v>72.067009999999996</v>
      </c>
      <c r="F113" s="123">
        <v>0.41810305007936505</v>
      </c>
      <c r="G113" s="27">
        <f>(F113/$K113)*100</f>
        <v>4.5229373859558111</v>
      </c>
      <c r="H113" s="30">
        <v>3251.3160099999996</v>
      </c>
      <c r="I113" s="29">
        <v>3.4138818104999995</v>
      </c>
      <c r="J113" s="27">
        <f>(I113/$K113)*100</f>
        <v>36.930545397872521</v>
      </c>
      <c r="K113" s="26">
        <f>SUM(C113,F113,I113)</f>
        <v>9.2440600963793642</v>
      </c>
    </row>
    <row r="114" spans="1:24" s="25" customFormat="1" ht="10.5" customHeight="1" x14ac:dyDescent="0.2">
      <c r="A114" s="41">
        <v>2007</v>
      </c>
      <c r="B114" s="39">
        <v>417.99799999999999</v>
      </c>
      <c r="C114" s="38">
        <v>4.8404168399999996</v>
      </c>
      <c r="D114" s="19">
        <f>(C114/$K114)*100</f>
        <v>45.789763464362721</v>
      </c>
      <c r="E114" s="42">
        <v>0.68</v>
      </c>
      <c r="F114" s="125">
        <v>3.958904109589041E-3</v>
      </c>
      <c r="G114" s="19">
        <f>(F114/$K114)*100</f>
        <v>3.7450758632633738E-2</v>
      </c>
      <c r="H114" s="37">
        <v>5501.04</v>
      </c>
      <c r="I114" s="36">
        <v>5.7265826399999993</v>
      </c>
      <c r="J114" s="19">
        <f>(I114/$K114)*100</f>
        <v>54.172785777004648</v>
      </c>
      <c r="K114" s="18">
        <f>SUM(C114,F114,I114)</f>
        <v>10.570958384109588</v>
      </c>
    </row>
    <row r="115" spans="1:24" s="25" customFormat="1" ht="10.5" customHeight="1" x14ac:dyDescent="0.2">
      <c r="A115" s="34">
        <v>2008</v>
      </c>
      <c r="B115" s="32">
        <v>410.209</v>
      </c>
      <c r="C115" s="31">
        <v>4.7502202200000001</v>
      </c>
      <c r="D115" s="122">
        <f>(C115/$K115)*100</f>
        <v>52.46136127770351</v>
      </c>
      <c r="E115" s="127">
        <v>0</v>
      </c>
      <c r="F115" s="31">
        <v>0</v>
      </c>
      <c r="G115" s="87">
        <f>(F115/$K115)*100</f>
        <v>0</v>
      </c>
      <c r="H115" s="47">
        <v>4103.415</v>
      </c>
      <c r="I115" s="29">
        <v>4.3044823349999994</v>
      </c>
      <c r="J115" s="27">
        <f>(I115/$K115)*100</f>
        <v>47.538638722296497</v>
      </c>
      <c r="K115" s="26">
        <f>SUM(C115,F115,I115)</f>
        <v>9.0547025549999987</v>
      </c>
    </row>
    <row r="116" spans="1:24" s="25" customFormat="1" ht="10.5" customHeight="1" x14ac:dyDescent="0.2">
      <c r="A116" s="41">
        <v>2009</v>
      </c>
      <c r="B116" s="39">
        <v>417.24099999999999</v>
      </c>
      <c r="C116" s="38">
        <v>4.8316507800000004</v>
      </c>
      <c r="D116" s="120">
        <f>(C116/$K116)*100</f>
        <v>43.377648779318612</v>
      </c>
      <c r="E116" s="128">
        <v>0</v>
      </c>
      <c r="F116" s="38">
        <v>0</v>
      </c>
      <c r="G116" s="86">
        <f>(F116/$K116)*100</f>
        <v>0</v>
      </c>
      <c r="H116" s="45">
        <v>6093.6440000000002</v>
      </c>
      <c r="I116" s="36">
        <v>6.3069215399999994</v>
      </c>
      <c r="J116" s="19">
        <f>(I116/$K116)*100</f>
        <v>56.622351220681388</v>
      </c>
      <c r="K116" s="18">
        <f>SUM(C116,F116,I116)</f>
        <v>11.13857232</v>
      </c>
    </row>
    <row r="117" spans="1:24" s="25" customFormat="1" ht="10.5" customHeight="1" x14ac:dyDescent="0.2">
      <c r="A117" s="34">
        <v>2010</v>
      </c>
      <c r="B117" s="32">
        <v>367.68299999999999</v>
      </c>
      <c r="C117" s="31">
        <v>4.2577691400000006</v>
      </c>
      <c r="D117" s="122">
        <f>(C117/$K117)*100</f>
        <v>43.175718317592704</v>
      </c>
      <c r="E117" s="127">
        <v>0</v>
      </c>
      <c r="F117" s="31">
        <v>0</v>
      </c>
      <c r="G117" s="87">
        <f>(F117/$K117)*100</f>
        <v>0</v>
      </c>
      <c r="H117" s="47">
        <v>5398.5749999999998</v>
      </c>
      <c r="I117" s="29">
        <v>5.6037208499999993</v>
      </c>
      <c r="J117" s="27">
        <f>(I117/$K117)*100</f>
        <v>56.82428168240731</v>
      </c>
      <c r="K117" s="26">
        <f>SUM(C117,F117,I117)</f>
        <v>9.861489989999999</v>
      </c>
    </row>
    <row r="118" spans="1:24" s="25" customFormat="1" ht="10.5" customHeight="1" x14ac:dyDescent="0.2">
      <c r="A118" s="41">
        <v>2011</v>
      </c>
      <c r="B118" s="39">
        <v>422.47899999999998</v>
      </c>
      <c r="C118" s="38">
        <v>4.8923068199999999</v>
      </c>
      <c r="D118" s="120">
        <f>(C118/$K118)*100</f>
        <v>49.889551743771726</v>
      </c>
      <c r="E118" s="126">
        <v>4.7E-2</v>
      </c>
      <c r="F118" s="125">
        <v>2.7185227272727273E-4</v>
      </c>
      <c r="G118" s="120">
        <f>(F118/$K118)*100</f>
        <v>2.7722276067078753E-3</v>
      </c>
      <c r="H118" s="45">
        <v>4761.3339999999998</v>
      </c>
      <c r="I118" s="36">
        <v>4.9136966879999999</v>
      </c>
      <c r="J118" s="19">
        <f>(I118/$K118)*100</f>
        <v>50.107676028621547</v>
      </c>
      <c r="K118" s="18">
        <f>SUM(C118,F118,I118)</f>
        <v>9.8062753602727284</v>
      </c>
    </row>
    <row r="119" spans="1:24" s="25" customFormat="1" ht="10.5" customHeight="1" x14ac:dyDescent="0.2">
      <c r="A119" s="34">
        <v>2012</v>
      </c>
      <c r="B119" s="32">
        <v>445.1</v>
      </c>
      <c r="C119" s="31">
        <v>5.1542580000000005</v>
      </c>
      <c r="D119" s="122">
        <f>(C119/$K119)*100</f>
        <v>41.004774816328364</v>
      </c>
      <c r="E119" s="124">
        <v>1.542</v>
      </c>
      <c r="F119" s="123">
        <v>8.8944347826086963E-3</v>
      </c>
      <c r="G119" s="122">
        <f>(F119/$K119)*100</f>
        <v>7.0759805849724272E-2</v>
      </c>
      <c r="H119" s="47">
        <v>7163.1959999999999</v>
      </c>
      <c r="I119" s="29">
        <v>7.4067446639999996</v>
      </c>
      <c r="J119" s="27">
        <f>(I119/$K119)*100</f>
        <v>58.924465377821925</v>
      </c>
      <c r="K119" s="26">
        <f>SUM(C119,F119,I119)</f>
        <v>12.569897098782608</v>
      </c>
    </row>
    <row r="120" spans="1:24" s="25" customFormat="1" ht="10.5" customHeight="1" x14ac:dyDescent="0.2">
      <c r="A120" s="41">
        <v>2013</v>
      </c>
      <c r="B120" s="39">
        <v>429.97699999999998</v>
      </c>
      <c r="C120" s="38">
        <v>4.9791336599999996</v>
      </c>
      <c r="D120" s="120">
        <f>(C120/$K120)*100</f>
        <v>36.829465142712962</v>
      </c>
      <c r="E120" s="126">
        <v>1.454</v>
      </c>
      <c r="F120" s="125">
        <v>8.2814782608695656E-3</v>
      </c>
      <c r="G120" s="120">
        <f>(F120/$K120)*100</f>
        <v>6.1256121198166605E-2</v>
      </c>
      <c r="H120" s="45">
        <v>8267.4560000000001</v>
      </c>
      <c r="I120" s="36">
        <v>8.5320145919999995</v>
      </c>
      <c r="J120" s="19">
        <f>(I120/$K120)*100</f>
        <v>63.109278736088882</v>
      </c>
      <c r="K120" s="18">
        <f>SUM(C120,F120,I120)</f>
        <v>13.519429730260867</v>
      </c>
    </row>
    <row r="121" spans="1:24" s="25" customFormat="1" ht="10.5" customHeight="1" x14ac:dyDescent="0.2">
      <c r="A121" s="34">
        <v>2014</v>
      </c>
      <c r="B121" s="32">
        <v>451.91800000000001</v>
      </c>
      <c r="C121" s="31">
        <v>5.2332104399999997</v>
      </c>
      <c r="D121" s="122">
        <f>(C121/$K121)*100</f>
        <v>53.236373280041562</v>
      </c>
      <c r="E121" s="124">
        <v>1.018</v>
      </c>
      <c r="F121" s="123">
        <v>5.7929047619047621E-3</v>
      </c>
      <c r="G121" s="122">
        <f>(F121/$K121)*100</f>
        <v>5.8930028481807471E-2</v>
      </c>
      <c r="H121" s="47">
        <v>4466.0870000000004</v>
      </c>
      <c r="I121" s="29">
        <v>4.5911374360000012</v>
      </c>
      <c r="J121" s="27">
        <f>(I121/$K121)*100</f>
        <v>46.704696691476641</v>
      </c>
      <c r="K121" s="26">
        <f>SUM(C121,F121,I121)</f>
        <v>9.830140780761905</v>
      </c>
    </row>
    <row r="122" spans="1:24" s="25" customFormat="1" ht="10.5" customHeight="1" x14ac:dyDescent="0.2">
      <c r="A122" s="41">
        <v>2015</v>
      </c>
      <c r="B122" s="39">
        <v>440.39400000000001</v>
      </c>
      <c r="C122" s="38">
        <v>5.0997625200000005</v>
      </c>
      <c r="D122" s="120">
        <f>(C122/$K122)*100</f>
        <v>75.549014896070943</v>
      </c>
      <c r="E122" s="126">
        <v>1.204</v>
      </c>
      <c r="F122" s="125">
        <v>6.8344705882352943E-3</v>
      </c>
      <c r="G122" s="120">
        <f>(F122/$K122)*100</f>
        <v>0.1012473655885739</v>
      </c>
      <c r="H122" s="45">
        <v>1586.557</v>
      </c>
      <c r="I122" s="36">
        <v>1.643673052</v>
      </c>
      <c r="J122" s="19">
        <f>(I122/$K122)*100</f>
        <v>24.349737738340487</v>
      </c>
      <c r="K122" s="18">
        <f>SUM(C122,F122,I122)</f>
        <v>6.7502700425882356</v>
      </c>
    </row>
    <row r="123" spans="1:24" s="25" customFormat="1" ht="10.5" customHeight="1" x14ac:dyDescent="0.2">
      <c r="A123" s="34">
        <v>2016</v>
      </c>
      <c r="B123" s="32">
        <v>397.13200000000001</v>
      </c>
      <c r="C123" s="31">
        <v>4.59878856</v>
      </c>
      <c r="D123" s="122">
        <f>(C123/$K123)*100</f>
        <v>72.420722883775156</v>
      </c>
      <c r="E123" s="124">
        <v>3.1909999999999998</v>
      </c>
      <c r="F123" s="123">
        <v>1.8217709090909088E-2</v>
      </c>
      <c r="G123" s="122">
        <f>(F123/$K123)*100</f>
        <v>0.28688852388768199</v>
      </c>
      <c r="H123" s="47">
        <v>1677.729</v>
      </c>
      <c r="I123" s="29">
        <v>1.7330940569999997</v>
      </c>
      <c r="J123" s="27">
        <f>(I123/$K123)*100</f>
        <v>27.292388592337151</v>
      </c>
      <c r="K123" s="26">
        <f>SUM(C123,F123,I123)</f>
        <v>6.3501003260909092</v>
      </c>
    </row>
    <row r="124" spans="1:24" s="25" customFormat="1" ht="10.5" customHeight="1" x14ac:dyDescent="0.2">
      <c r="A124" s="41">
        <v>2017</v>
      </c>
      <c r="B124" s="39">
        <v>411.86599999999999</v>
      </c>
      <c r="C124" s="38">
        <v>4.7694082799999995</v>
      </c>
      <c r="D124" s="120">
        <f>(C124/$K124)*100</f>
        <v>89.12578007026309</v>
      </c>
      <c r="E124" s="126">
        <v>2.3220000000000001</v>
      </c>
      <c r="F124" s="125">
        <v>1.3263545454545455E-2</v>
      </c>
      <c r="G124" s="120">
        <f>(F124/$K124)*100</f>
        <v>0.24785544992884442</v>
      </c>
      <c r="H124" s="45">
        <v>548.89099999999996</v>
      </c>
      <c r="I124" s="36">
        <v>0.56865107599999998</v>
      </c>
      <c r="J124" s="19">
        <f>(I124/$K124)*100</f>
        <v>10.626364479808062</v>
      </c>
      <c r="K124" s="18">
        <f>SUM(C124,F124,I124)</f>
        <v>5.3513229014545454</v>
      </c>
    </row>
    <row r="125" spans="1:24" s="25" customFormat="1" ht="10.5" customHeight="1" x14ac:dyDescent="0.2">
      <c r="A125" s="34">
        <v>2018</v>
      </c>
      <c r="B125" s="32">
        <v>404.79300000000001</v>
      </c>
      <c r="C125" s="31">
        <v>4.6875029399999999</v>
      </c>
      <c r="D125" s="122">
        <f>(C125/$K125)*100</f>
        <v>89.129970094216361</v>
      </c>
      <c r="E125" s="124">
        <v>2.2669999999999999</v>
      </c>
      <c r="F125" s="123">
        <v>1.2999828124999998E-2</v>
      </c>
      <c r="G125" s="122">
        <f>(F125/$K125)*100</f>
        <v>0.24718369392877701</v>
      </c>
      <c r="H125" s="47">
        <v>540.827</v>
      </c>
      <c r="I125" s="29">
        <v>0.55867429099999988</v>
      </c>
      <c r="J125" s="27">
        <f>(I125/$K125)*100</f>
        <v>10.62284621185486</v>
      </c>
      <c r="K125" s="26">
        <f>SUM(C125,F125,I125)</f>
        <v>5.2591770591250002</v>
      </c>
    </row>
    <row r="126" spans="1:24" s="25" customFormat="1" ht="10.5" customHeight="1" x14ac:dyDescent="0.2">
      <c r="A126" s="41">
        <v>2019</v>
      </c>
      <c r="B126" s="39">
        <v>402.096</v>
      </c>
      <c r="C126" s="38">
        <v>4.6562716799999997</v>
      </c>
      <c r="D126" s="120">
        <f>(C126/$K126)*100</f>
        <v>82.755042775637762</v>
      </c>
      <c r="E126" s="126">
        <v>3.1970000000000001</v>
      </c>
      <c r="F126" s="125">
        <v>1.8359914285714287E-2</v>
      </c>
      <c r="G126" s="120">
        <f>(F126/$K126)*100</f>
        <v>0.32630731119008261</v>
      </c>
      <c r="H126" s="45">
        <v>913.57</v>
      </c>
      <c r="I126" s="36">
        <v>0.95193994000000004</v>
      </c>
      <c r="J126" s="19">
        <f>(I126/$K126)*100</f>
        <v>16.918649913172171</v>
      </c>
      <c r="K126" s="18">
        <f>SUM(C126,F126,I126)</f>
        <v>5.6265715342857137</v>
      </c>
    </row>
    <row r="127" spans="1:24" s="25" customFormat="1" ht="10.5" customHeight="1" x14ac:dyDescent="0.2">
      <c r="A127" s="34">
        <v>2020</v>
      </c>
      <c r="B127" s="32">
        <v>322.18900000000002</v>
      </c>
      <c r="C127" s="31">
        <v>3.7309486199999999</v>
      </c>
      <c r="D127" s="122">
        <f>(C127/$K127)*100</f>
        <v>92.008019508703143</v>
      </c>
      <c r="E127" s="124">
        <v>5.2539999999999996</v>
      </c>
      <c r="F127" s="123">
        <v>3.0044000000000001E-2</v>
      </c>
      <c r="G127" s="122">
        <f>(F127/$K127)*100</f>
        <v>0.74090780111559873</v>
      </c>
      <c r="H127" s="47">
        <v>282.99599999999998</v>
      </c>
      <c r="I127" s="29">
        <v>0.29403284399999996</v>
      </c>
      <c r="J127" s="27">
        <f>(I127/$K127)*100</f>
        <v>7.2510726901812612</v>
      </c>
      <c r="K127" s="26">
        <f>SUM(C127,F127,I127)</f>
        <v>4.0550254639999999</v>
      </c>
    </row>
    <row r="128" spans="1:24" customFormat="1" ht="10.5" customHeight="1" x14ac:dyDescent="0.2">
      <c r="A128" s="24">
        <v>2021</v>
      </c>
      <c r="B128" s="22">
        <v>403.03899999999999</v>
      </c>
      <c r="C128" s="23">
        <v>4.6671916199999997</v>
      </c>
      <c r="D128" s="120">
        <f>(C128/$K128)*100</f>
        <v>99.595808052331321</v>
      </c>
      <c r="E128" s="20">
        <v>3.2690000000000001</v>
      </c>
      <c r="F128" s="121">
        <v>1.8940970588235295E-2</v>
      </c>
      <c r="G128" s="120">
        <f>(F128/$K128)*100</f>
        <v>0.40419194766867872</v>
      </c>
      <c r="H128" s="22">
        <v>0</v>
      </c>
      <c r="I128" s="21">
        <v>0</v>
      </c>
      <c r="J128" s="21">
        <v>0</v>
      </c>
      <c r="K128" s="18">
        <f>SUM(C128,F128,I128)</f>
        <v>4.6861325905882349</v>
      </c>
      <c r="L128" s="8"/>
      <c r="M128" s="25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customFormat="1" ht="10.5" customHeight="1" thickBot="1" x14ac:dyDescent="0.25">
      <c r="A129" s="17">
        <v>2022</v>
      </c>
      <c r="B129" s="15">
        <v>416.31599999999997</v>
      </c>
      <c r="C129" s="16">
        <v>4.8209392799999993</v>
      </c>
      <c r="D129" s="12">
        <f>(C129/$K129)*100</f>
        <v>99.422307664752168</v>
      </c>
      <c r="E129" s="13">
        <v>2.419</v>
      </c>
      <c r="F129" s="119">
        <v>2.8012019999999999E-2</v>
      </c>
      <c r="G129" s="12">
        <f>(F129/$K129)*100</f>
        <v>0.57769233524782981</v>
      </c>
      <c r="H129" s="15">
        <v>0</v>
      </c>
      <c r="I129" s="14">
        <v>0</v>
      </c>
      <c r="J129" s="14">
        <v>0</v>
      </c>
      <c r="K129" s="11">
        <f>SUM(C129,F129,I129)</f>
        <v>4.8489512999999995</v>
      </c>
      <c r="L129" s="8"/>
      <c r="M129" s="25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7.5" customHeight="1" x14ac:dyDescent="0.2">
      <c r="A130" s="10"/>
      <c r="B130" s="10"/>
      <c r="C130" s="10"/>
      <c r="D130" s="10"/>
      <c r="F130" s="10"/>
      <c r="G130" s="10"/>
      <c r="H130" s="10"/>
      <c r="I130" s="10"/>
      <c r="J130" s="10"/>
      <c r="K130" s="10"/>
      <c r="L130" s="1"/>
      <c r="M130" s="25"/>
    </row>
    <row r="131" spans="1:24" ht="11.25" customHeight="1" x14ac:dyDescent="0.2">
      <c r="A131" s="118" t="s">
        <v>40</v>
      </c>
      <c r="B131" s="10"/>
      <c r="C131" s="10"/>
      <c r="D131" s="10"/>
      <c r="F131" s="10"/>
      <c r="G131" s="10"/>
      <c r="H131" s="10"/>
      <c r="I131" s="10"/>
      <c r="J131" s="10"/>
      <c r="K131" s="10"/>
      <c r="M131" s="25"/>
    </row>
    <row r="132" spans="1:24" ht="7.5" customHeight="1" x14ac:dyDescent="0.2">
      <c r="A132" s="10"/>
      <c r="B132" s="10"/>
      <c r="C132" s="10"/>
      <c r="D132" s="10"/>
      <c r="F132" s="10"/>
      <c r="G132" s="10"/>
      <c r="H132" s="10"/>
      <c r="I132" s="10"/>
      <c r="J132" s="10"/>
      <c r="K132" s="10"/>
    </row>
    <row r="133" spans="1:24" customFormat="1" ht="11.25" customHeight="1" x14ac:dyDescent="0.2">
      <c r="A133" s="8" t="s">
        <v>1</v>
      </c>
      <c r="B133" s="7" t="s">
        <v>0</v>
      </c>
      <c r="C133" s="6"/>
      <c r="D133" s="6"/>
      <c r="E133" s="6"/>
      <c r="F133" s="6"/>
      <c r="G133" s="5"/>
      <c r="H133" s="5"/>
      <c r="I133" s="5"/>
      <c r="J133" s="5"/>
      <c r="K133" s="4"/>
      <c r="L133" s="5"/>
      <c r="M133" s="5"/>
      <c r="N133" s="5"/>
      <c r="O133" s="4"/>
      <c r="P133" s="4"/>
      <c r="Q133" s="4"/>
    </row>
    <row r="134" spans="1:24" x14ac:dyDescent="0.2">
      <c r="A134" s="25"/>
      <c r="B134" s="116"/>
      <c r="C134" s="116"/>
      <c r="D134" s="116"/>
      <c r="E134" s="117"/>
    </row>
    <row r="135" spans="1:24" x14ac:dyDescent="0.2">
      <c r="A135" s="25"/>
      <c r="B135" s="116"/>
      <c r="C135" s="116"/>
      <c r="D135" s="116"/>
      <c r="E135" s="117"/>
    </row>
    <row r="136" spans="1:24" x14ac:dyDescent="0.2">
      <c r="A136" s="25"/>
      <c r="B136" s="116"/>
      <c r="C136" s="116"/>
      <c r="D136" s="116"/>
      <c r="E136" s="116"/>
    </row>
    <row r="137" spans="1:24" ht="30" customHeight="1" x14ac:dyDescent="0.2">
      <c r="A137" s="115" t="s">
        <v>39</v>
      </c>
      <c r="B137" s="114" t="s">
        <v>38</v>
      </c>
      <c r="C137" s="113"/>
      <c r="D137" s="113"/>
      <c r="E137" s="113"/>
      <c r="F137" s="113"/>
      <c r="G137" s="113"/>
      <c r="H137" s="72"/>
      <c r="I137" s="72"/>
    </row>
    <row r="138" spans="1:24" ht="7.5" customHeight="1" thickBot="1" x14ac:dyDescent="0.25">
      <c r="A138" s="70"/>
      <c r="B138" s="70"/>
      <c r="C138" s="70"/>
      <c r="D138" s="70"/>
      <c r="E138" s="71"/>
      <c r="F138" s="72"/>
      <c r="G138" s="72"/>
      <c r="H138" s="72"/>
      <c r="I138" s="72"/>
    </row>
    <row r="139" spans="1:24" ht="21.75" thickBot="1" x14ac:dyDescent="0.25">
      <c r="A139" s="67" t="s">
        <v>21</v>
      </c>
      <c r="B139" s="64" t="s">
        <v>19</v>
      </c>
      <c r="C139" s="63"/>
      <c r="D139" s="59" t="s">
        <v>31</v>
      </c>
      <c r="E139" s="62" t="s">
        <v>17</v>
      </c>
      <c r="F139" s="112"/>
      <c r="G139" s="59" t="s">
        <v>31</v>
      </c>
      <c r="H139" s="58" t="s">
        <v>37</v>
      </c>
      <c r="K139" s="1"/>
      <c r="L139" s="1"/>
    </row>
    <row r="140" spans="1:24" ht="17.25" thickBot="1" x14ac:dyDescent="0.25">
      <c r="A140" s="57"/>
      <c r="B140" s="56" t="s">
        <v>10</v>
      </c>
      <c r="C140" s="55" t="s">
        <v>35</v>
      </c>
      <c r="D140" s="53" t="s">
        <v>36</v>
      </c>
      <c r="E140" s="52" t="s">
        <v>10</v>
      </c>
      <c r="F140" s="53" t="s">
        <v>35</v>
      </c>
      <c r="G140" s="53" t="s">
        <v>36</v>
      </c>
      <c r="H140" s="52" t="s">
        <v>35</v>
      </c>
      <c r="K140" s="1"/>
      <c r="L140" s="1"/>
    </row>
    <row r="141" spans="1:24" s="25" customFormat="1" ht="10.5" customHeight="1" x14ac:dyDescent="0.2">
      <c r="A141" s="50">
        <v>1990</v>
      </c>
      <c r="B141" s="32">
        <v>0</v>
      </c>
      <c r="C141" s="111">
        <v>0</v>
      </c>
      <c r="D141" s="103">
        <v>0</v>
      </c>
      <c r="E141" s="100">
        <v>0</v>
      </c>
      <c r="F141" s="103">
        <v>0</v>
      </c>
      <c r="G141" s="103">
        <v>0</v>
      </c>
      <c r="H141" s="108">
        <f>SUM(C141)</f>
        <v>0</v>
      </c>
    </row>
    <row r="142" spans="1:24" s="25" customFormat="1" ht="10.5" customHeight="1" x14ac:dyDescent="0.2">
      <c r="A142" s="49">
        <v>1991</v>
      </c>
      <c r="B142" s="39">
        <v>0</v>
      </c>
      <c r="C142" s="84">
        <v>0</v>
      </c>
      <c r="D142" s="101">
        <v>0</v>
      </c>
      <c r="E142" s="102">
        <v>0</v>
      </c>
      <c r="F142" s="101">
        <v>0</v>
      </c>
      <c r="G142" s="101">
        <v>0</v>
      </c>
      <c r="H142" s="109">
        <f>SUM(C142)</f>
        <v>0</v>
      </c>
    </row>
    <row r="143" spans="1:24" s="25" customFormat="1" ht="10.5" customHeight="1" x14ac:dyDescent="0.2">
      <c r="A143" s="50">
        <v>1992</v>
      </c>
      <c r="B143" s="32">
        <v>0</v>
      </c>
      <c r="C143" s="82">
        <v>0</v>
      </c>
      <c r="D143" s="103">
        <v>0</v>
      </c>
      <c r="E143" s="100">
        <v>0</v>
      </c>
      <c r="F143" s="103">
        <v>0</v>
      </c>
      <c r="G143" s="103">
        <v>0</v>
      </c>
      <c r="H143" s="108">
        <f>SUM(C143)</f>
        <v>0</v>
      </c>
    </row>
    <row r="144" spans="1:24" s="25" customFormat="1" ht="10.5" customHeight="1" x14ac:dyDescent="0.2">
      <c r="A144" s="49">
        <v>1993</v>
      </c>
      <c r="B144" s="39">
        <v>0</v>
      </c>
      <c r="C144" s="84">
        <v>0</v>
      </c>
      <c r="D144" s="101">
        <v>0</v>
      </c>
      <c r="E144" s="102">
        <v>0</v>
      </c>
      <c r="F144" s="101">
        <v>0</v>
      </c>
      <c r="G144" s="101">
        <v>0</v>
      </c>
      <c r="H144" s="109">
        <f>SUM(C144)</f>
        <v>0</v>
      </c>
    </row>
    <row r="145" spans="1:8" s="25" customFormat="1" ht="10.5" customHeight="1" x14ac:dyDescent="0.2">
      <c r="A145" s="50">
        <v>1994</v>
      </c>
      <c r="B145" s="32">
        <v>0</v>
      </c>
      <c r="C145" s="82">
        <v>0</v>
      </c>
      <c r="D145" s="103">
        <v>0</v>
      </c>
      <c r="E145" s="100">
        <v>0</v>
      </c>
      <c r="F145" s="103">
        <v>0</v>
      </c>
      <c r="G145" s="103">
        <v>0</v>
      </c>
      <c r="H145" s="108">
        <f>SUM(C145)</f>
        <v>0</v>
      </c>
    </row>
    <row r="146" spans="1:8" s="25" customFormat="1" ht="10.5" customHeight="1" x14ac:dyDescent="0.2">
      <c r="A146" s="49">
        <v>1995</v>
      </c>
      <c r="B146" s="39">
        <v>0</v>
      </c>
      <c r="C146" s="84">
        <v>0</v>
      </c>
      <c r="D146" s="101">
        <v>0</v>
      </c>
      <c r="E146" s="102">
        <v>0</v>
      </c>
      <c r="F146" s="101">
        <v>0</v>
      </c>
      <c r="G146" s="101">
        <v>0</v>
      </c>
      <c r="H146" s="109">
        <f>SUM(C146)</f>
        <v>0</v>
      </c>
    </row>
    <row r="147" spans="1:8" s="25" customFormat="1" ht="10.5" customHeight="1" x14ac:dyDescent="0.2">
      <c r="A147" s="50">
        <v>1996</v>
      </c>
      <c r="B147" s="32">
        <v>0</v>
      </c>
      <c r="C147" s="82">
        <v>0</v>
      </c>
      <c r="D147" s="103">
        <v>0</v>
      </c>
      <c r="E147" s="100">
        <v>0</v>
      </c>
      <c r="F147" s="103">
        <v>0</v>
      </c>
      <c r="G147" s="103">
        <v>0</v>
      </c>
      <c r="H147" s="108">
        <f>SUM(C147)</f>
        <v>0</v>
      </c>
    </row>
    <row r="148" spans="1:8" s="25" customFormat="1" ht="10.5" customHeight="1" x14ac:dyDescent="0.2">
      <c r="A148" s="49">
        <v>1997</v>
      </c>
      <c r="B148" s="39">
        <v>0</v>
      </c>
      <c r="C148" s="84">
        <v>0</v>
      </c>
      <c r="D148" s="101">
        <v>0</v>
      </c>
      <c r="E148" s="102">
        <v>0</v>
      </c>
      <c r="F148" s="101">
        <v>0</v>
      </c>
      <c r="G148" s="101">
        <v>0</v>
      </c>
      <c r="H148" s="109">
        <f>SUM(C148)</f>
        <v>0</v>
      </c>
    </row>
    <row r="149" spans="1:8" s="25" customFormat="1" ht="10.5" customHeight="1" x14ac:dyDescent="0.2">
      <c r="A149" s="48">
        <v>1998</v>
      </c>
      <c r="B149" s="32">
        <v>0</v>
      </c>
      <c r="C149" s="82">
        <v>0</v>
      </c>
      <c r="D149" s="103">
        <v>0</v>
      </c>
      <c r="E149" s="100">
        <v>0</v>
      </c>
      <c r="F149" s="103">
        <v>0</v>
      </c>
      <c r="G149" s="103">
        <v>0</v>
      </c>
      <c r="H149" s="108">
        <f>SUM(C149)</f>
        <v>0</v>
      </c>
    </row>
    <row r="150" spans="1:8" s="25" customFormat="1" ht="10.5" customHeight="1" x14ac:dyDescent="0.2">
      <c r="A150" s="41">
        <v>1999</v>
      </c>
      <c r="B150" s="39">
        <v>0</v>
      </c>
      <c r="C150" s="84">
        <v>0</v>
      </c>
      <c r="D150" s="101">
        <v>0</v>
      </c>
      <c r="E150" s="102">
        <v>0</v>
      </c>
      <c r="F150" s="101">
        <v>0</v>
      </c>
      <c r="G150" s="101">
        <v>0</v>
      </c>
      <c r="H150" s="109">
        <f>SUM(C150)</f>
        <v>0</v>
      </c>
    </row>
    <row r="151" spans="1:8" s="25" customFormat="1" ht="10.5" customHeight="1" x14ac:dyDescent="0.2">
      <c r="A151" s="34">
        <v>2000</v>
      </c>
      <c r="B151" s="43">
        <v>6.8000000000000005E-2</v>
      </c>
      <c r="C151" s="110">
        <v>2.7011485148514855E-8</v>
      </c>
      <c r="D151" s="82">
        <f>(C151/$H151)*100</f>
        <v>100</v>
      </c>
      <c r="E151" s="108">
        <v>0</v>
      </c>
      <c r="F151" s="82">
        <v>0</v>
      </c>
      <c r="G151" s="103">
        <v>0</v>
      </c>
      <c r="H151" s="81">
        <f>SUM(C151)</f>
        <v>2.7011485148514855E-8</v>
      </c>
    </row>
    <row r="152" spans="1:8" s="25" customFormat="1" ht="10.5" customHeight="1" x14ac:dyDescent="0.2">
      <c r="A152" s="41">
        <v>2001</v>
      </c>
      <c r="B152" s="42">
        <v>0.83</v>
      </c>
      <c r="C152" s="107">
        <v>3.9893572727272721E-6</v>
      </c>
      <c r="D152" s="84">
        <f>(C152/$H152)*100</f>
        <v>100</v>
      </c>
      <c r="E152" s="109">
        <v>0</v>
      </c>
      <c r="F152" s="84">
        <v>0</v>
      </c>
      <c r="G152" s="101">
        <v>0</v>
      </c>
      <c r="H152" s="78">
        <f>SUM(C152)</f>
        <v>3.9893572727272721E-6</v>
      </c>
    </row>
    <row r="153" spans="1:8" s="25" customFormat="1" ht="10.5" customHeight="1" x14ac:dyDescent="0.2">
      <c r="A153" s="34">
        <v>2002</v>
      </c>
      <c r="B153" s="43">
        <v>0.157</v>
      </c>
      <c r="C153" s="110">
        <v>1.4404259375000002E-7</v>
      </c>
      <c r="D153" s="82">
        <f>(C153/$H153)*100</f>
        <v>100</v>
      </c>
      <c r="E153" s="108">
        <v>0</v>
      </c>
      <c r="F153" s="82">
        <v>0</v>
      </c>
      <c r="G153" s="103">
        <v>0</v>
      </c>
      <c r="H153" s="81">
        <f>SUM(C153)</f>
        <v>1.4404259375000002E-7</v>
      </c>
    </row>
    <row r="154" spans="1:8" s="25" customFormat="1" ht="10.5" customHeight="1" x14ac:dyDescent="0.2">
      <c r="A154" s="41">
        <v>2003</v>
      </c>
      <c r="B154" s="42">
        <v>0.17299999999999999</v>
      </c>
      <c r="C154" s="107">
        <v>1.7515824590163931E-7</v>
      </c>
      <c r="D154" s="84">
        <f>(C154/$H154)*100</f>
        <v>100</v>
      </c>
      <c r="E154" s="109">
        <v>0</v>
      </c>
      <c r="F154" s="84">
        <v>0</v>
      </c>
      <c r="G154" s="101">
        <v>0</v>
      </c>
      <c r="H154" s="78">
        <f>SUM(C154)</f>
        <v>1.7515824590163931E-7</v>
      </c>
    </row>
    <row r="155" spans="1:8" s="25" customFormat="1" ht="10.5" customHeight="1" x14ac:dyDescent="0.2">
      <c r="A155" s="34">
        <v>2004</v>
      </c>
      <c r="B155" s="43">
        <v>2.845E-2</v>
      </c>
      <c r="C155" s="110">
        <v>4.6945344999999997E-9</v>
      </c>
      <c r="D155" s="82">
        <f>(C155/$H155)*100</f>
        <v>100</v>
      </c>
      <c r="E155" s="108">
        <v>0</v>
      </c>
      <c r="F155" s="82">
        <v>0</v>
      </c>
      <c r="G155" s="103">
        <v>0</v>
      </c>
      <c r="H155" s="81">
        <f>SUM(C155)</f>
        <v>4.6945344999999997E-9</v>
      </c>
    </row>
    <row r="156" spans="1:8" s="25" customFormat="1" ht="10.5" customHeight="1" x14ac:dyDescent="0.2">
      <c r="A156" s="41">
        <v>2005</v>
      </c>
      <c r="B156" s="39">
        <v>0</v>
      </c>
      <c r="C156" s="38">
        <v>0</v>
      </c>
      <c r="D156" s="101">
        <v>0</v>
      </c>
      <c r="E156" s="102">
        <v>0</v>
      </c>
      <c r="F156" s="101">
        <v>0</v>
      </c>
      <c r="G156" s="101">
        <v>0</v>
      </c>
      <c r="H156" s="109">
        <f>SUM(C156)</f>
        <v>0</v>
      </c>
    </row>
    <row r="157" spans="1:8" s="25" customFormat="1" ht="10.5" customHeight="1" x14ac:dyDescent="0.2">
      <c r="A157" s="34">
        <v>2006</v>
      </c>
      <c r="B157" s="43">
        <v>3.3640000000000003E-2</v>
      </c>
      <c r="C157" s="110">
        <v>6.5653639492063506E-9</v>
      </c>
      <c r="D157" s="82">
        <f>(C157/$H157)*100</f>
        <v>100</v>
      </c>
      <c r="E157" s="108">
        <v>0</v>
      </c>
      <c r="F157" s="82">
        <v>0</v>
      </c>
      <c r="G157" s="103">
        <v>0</v>
      </c>
      <c r="H157" s="81">
        <f>SUM(C157)</f>
        <v>6.5653639492063506E-9</v>
      </c>
    </row>
    <row r="158" spans="1:8" s="25" customFormat="1" ht="10.5" customHeight="1" x14ac:dyDescent="0.2">
      <c r="A158" s="41">
        <v>2007</v>
      </c>
      <c r="B158" s="39">
        <v>0</v>
      </c>
      <c r="C158" s="84">
        <v>0</v>
      </c>
      <c r="D158" s="101">
        <v>0</v>
      </c>
      <c r="E158" s="102">
        <v>0</v>
      </c>
      <c r="F158" s="101">
        <v>0</v>
      </c>
      <c r="G158" s="101">
        <v>0</v>
      </c>
      <c r="H158" s="109">
        <f>SUM(C158)</f>
        <v>0</v>
      </c>
    </row>
    <row r="159" spans="1:8" s="25" customFormat="1" ht="10.5" customHeight="1" x14ac:dyDescent="0.2">
      <c r="A159" s="34">
        <v>2008</v>
      </c>
      <c r="B159" s="32">
        <v>0</v>
      </c>
      <c r="C159" s="82">
        <v>0</v>
      </c>
      <c r="D159" s="103">
        <v>0</v>
      </c>
      <c r="E159" s="100">
        <v>0</v>
      </c>
      <c r="F159" s="103">
        <v>0</v>
      </c>
      <c r="G159" s="103">
        <v>0</v>
      </c>
      <c r="H159" s="108">
        <f>SUM(C159)</f>
        <v>0</v>
      </c>
    </row>
    <row r="160" spans="1:8" s="25" customFormat="1" ht="10.5" customHeight="1" x14ac:dyDescent="0.2">
      <c r="A160" s="41">
        <v>2009</v>
      </c>
      <c r="B160" s="39">
        <v>0</v>
      </c>
      <c r="C160" s="84">
        <v>0</v>
      </c>
      <c r="D160" s="101">
        <v>0</v>
      </c>
      <c r="E160" s="102">
        <v>0</v>
      </c>
      <c r="F160" s="101">
        <v>0</v>
      </c>
      <c r="G160" s="101">
        <v>0</v>
      </c>
      <c r="H160" s="109">
        <f>SUM(C160)</f>
        <v>0</v>
      </c>
    </row>
    <row r="161" spans="1:24" s="25" customFormat="1" ht="10.5" customHeight="1" x14ac:dyDescent="0.2">
      <c r="A161" s="34">
        <v>2010</v>
      </c>
      <c r="B161" s="32">
        <v>0</v>
      </c>
      <c r="C161" s="82">
        <v>0</v>
      </c>
      <c r="D161" s="103">
        <v>0</v>
      </c>
      <c r="E161" s="100">
        <v>0</v>
      </c>
      <c r="F161" s="103">
        <v>0</v>
      </c>
      <c r="G161" s="103">
        <v>0</v>
      </c>
      <c r="H161" s="108">
        <f>SUM(C161)</f>
        <v>0</v>
      </c>
    </row>
    <row r="162" spans="1:24" s="25" customFormat="1" ht="10.5" customHeight="1" x14ac:dyDescent="0.2">
      <c r="A162" s="41">
        <v>2011</v>
      </c>
      <c r="B162" s="39">
        <v>0</v>
      </c>
      <c r="C162" s="84">
        <v>0</v>
      </c>
      <c r="D162" s="101">
        <v>0</v>
      </c>
      <c r="E162" s="102">
        <v>0</v>
      </c>
      <c r="F162" s="101">
        <v>0</v>
      </c>
      <c r="G162" s="101">
        <v>0</v>
      </c>
      <c r="H162" s="109">
        <f>SUM(C162)</f>
        <v>0</v>
      </c>
    </row>
    <row r="163" spans="1:24" s="25" customFormat="1" ht="10.5" customHeight="1" x14ac:dyDescent="0.2">
      <c r="A163" s="34">
        <v>2012</v>
      </c>
      <c r="B163" s="32">
        <v>0</v>
      </c>
      <c r="C163" s="82">
        <v>0</v>
      </c>
      <c r="D163" s="103">
        <v>0</v>
      </c>
      <c r="E163" s="100">
        <v>0</v>
      </c>
      <c r="F163" s="103">
        <v>0</v>
      </c>
      <c r="G163" s="103">
        <v>0</v>
      </c>
      <c r="H163" s="108">
        <f>SUM(C163)</f>
        <v>0</v>
      </c>
    </row>
    <row r="164" spans="1:24" s="25" customFormat="1" ht="10.5" customHeight="1" x14ac:dyDescent="0.2">
      <c r="A164" s="41">
        <v>2013</v>
      </c>
      <c r="B164" s="42">
        <v>1.7000000000000001E-2</v>
      </c>
      <c r="C164" s="107">
        <v>1.6523260869565219E-9</v>
      </c>
      <c r="D164" s="107">
        <f>(C164/$H164)*100</f>
        <v>4.2132202948247897E-3</v>
      </c>
      <c r="E164" s="105">
        <v>3.7999999999999999E-2</v>
      </c>
      <c r="F164" s="104">
        <v>3.9215999999999999E-5</v>
      </c>
      <c r="G164" s="88">
        <f>(F164/$H164)*100</f>
        <v>99.99578677970517</v>
      </c>
      <c r="H164" s="78">
        <f>SUM(C164,F164)</f>
        <v>3.9217652326086954E-5</v>
      </c>
    </row>
    <row r="165" spans="1:24" s="25" customFormat="1" ht="10.5" customHeight="1" x14ac:dyDescent="0.2">
      <c r="A165" s="34">
        <v>2014</v>
      </c>
      <c r="B165" s="32">
        <v>0</v>
      </c>
      <c r="C165" s="31">
        <v>0</v>
      </c>
      <c r="D165" s="31">
        <f>(C165/$H165)*100</f>
        <v>0</v>
      </c>
      <c r="E165" s="106">
        <v>3.5000000000000003E-2</v>
      </c>
      <c r="F165" s="99">
        <v>3.5980000000000004E-5</v>
      </c>
      <c r="G165" s="89">
        <f>(F165/$H165)*100</f>
        <v>100</v>
      </c>
      <c r="H165" s="81">
        <f>SUM(C165,F165)</f>
        <v>3.5980000000000004E-5</v>
      </c>
    </row>
    <row r="166" spans="1:24" s="25" customFormat="1" ht="10.5" customHeight="1" x14ac:dyDescent="0.2">
      <c r="A166" s="41">
        <v>2015</v>
      </c>
      <c r="B166" s="39">
        <v>0</v>
      </c>
      <c r="C166" s="38">
        <v>0</v>
      </c>
      <c r="D166" s="38">
        <f>(C166/$H166)*100</f>
        <v>0</v>
      </c>
      <c r="E166" s="105">
        <v>0.73499999999999999</v>
      </c>
      <c r="F166" s="104">
        <v>7.6146000000000004E-4</v>
      </c>
      <c r="G166" s="88">
        <f>(F166/$H166)*100</f>
        <v>100</v>
      </c>
      <c r="H166" s="78">
        <f>SUM(C166,F166)</f>
        <v>7.6146000000000004E-4</v>
      </c>
    </row>
    <row r="167" spans="1:24" s="25" customFormat="1" ht="10.5" customHeight="1" x14ac:dyDescent="0.2">
      <c r="A167" s="34">
        <v>2016</v>
      </c>
      <c r="B167" s="32">
        <v>0</v>
      </c>
      <c r="C167" s="31">
        <v>0</v>
      </c>
      <c r="D167" s="31">
        <f>(C167/$H167)*100</f>
        <v>0</v>
      </c>
      <c r="E167" s="106">
        <v>0.31</v>
      </c>
      <c r="F167" s="99">
        <v>3.2022999999999996E-4</v>
      </c>
      <c r="G167" s="89">
        <f>(F167/$H167)*100</f>
        <v>100</v>
      </c>
      <c r="H167" s="81">
        <f>SUM(C167,F167)</f>
        <v>3.2022999999999996E-4</v>
      </c>
    </row>
    <row r="168" spans="1:24" s="25" customFormat="1" ht="10.5" customHeight="1" x14ac:dyDescent="0.2">
      <c r="A168" s="41">
        <v>2017</v>
      </c>
      <c r="B168" s="39">
        <v>0</v>
      </c>
      <c r="C168" s="38">
        <v>0</v>
      </c>
      <c r="D168" s="38">
        <f>(C168/$H168)*100</f>
        <v>0</v>
      </c>
      <c r="E168" s="105">
        <v>0.223</v>
      </c>
      <c r="F168" s="104">
        <v>2.3102800000000001E-4</v>
      </c>
      <c r="G168" s="88">
        <f>(F168/$H168)*100</f>
        <v>100</v>
      </c>
      <c r="H168" s="78">
        <f>SUM(C168,F168)</f>
        <v>2.3102800000000001E-4</v>
      </c>
    </row>
    <row r="169" spans="1:24" s="25" customFormat="1" ht="10.5" customHeight="1" x14ac:dyDescent="0.2">
      <c r="A169" s="34">
        <v>2018</v>
      </c>
      <c r="B169" s="32">
        <v>0</v>
      </c>
      <c r="C169" s="31">
        <v>0</v>
      </c>
      <c r="D169" s="31">
        <v>0</v>
      </c>
      <c r="E169" s="100">
        <v>0</v>
      </c>
      <c r="F169" s="103">
        <v>0</v>
      </c>
      <c r="G169" s="89">
        <v>0</v>
      </c>
      <c r="H169" s="81">
        <f>SUM(C169,F169)</f>
        <v>0</v>
      </c>
    </row>
    <row r="170" spans="1:24" s="25" customFormat="1" ht="10.5" customHeight="1" x14ac:dyDescent="0.2">
      <c r="A170" s="41">
        <v>2019</v>
      </c>
      <c r="B170" s="39">
        <v>0</v>
      </c>
      <c r="C170" s="38">
        <v>0</v>
      </c>
      <c r="D170" s="38">
        <v>0</v>
      </c>
      <c r="E170" s="102">
        <v>0</v>
      </c>
      <c r="F170" s="101">
        <v>0</v>
      </c>
      <c r="G170" s="88">
        <v>0</v>
      </c>
      <c r="H170" s="78">
        <f>SUM(C170,F170)</f>
        <v>0</v>
      </c>
    </row>
    <row r="171" spans="1:24" s="25" customFormat="1" ht="10.5" customHeight="1" x14ac:dyDescent="0.2">
      <c r="A171" s="34">
        <v>2020</v>
      </c>
      <c r="B171" s="32">
        <v>0</v>
      </c>
      <c r="C171" s="31">
        <v>0</v>
      </c>
      <c r="D171" s="31">
        <v>0</v>
      </c>
      <c r="E171" s="100">
        <v>507.80500000000001</v>
      </c>
      <c r="F171" s="99">
        <v>0.52760939499999993</v>
      </c>
      <c r="G171" s="89">
        <f>(F171/$H171)*100</f>
        <v>100</v>
      </c>
      <c r="H171" s="81">
        <f>SUM(C171,F171)</f>
        <v>0.52760939499999993</v>
      </c>
    </row>
    <row r="172" spans="1:24" customFormat="1" ht="10.5" customHeight="1" x14ac:dyDescent="0.2">
      <c r="A172" s="24">
        <v>2021</v>
      </c>
      <c r="B172" s="22">
        <v>0</v>
      </c>
      <c r="C172" s="23">
        <v>0</v>
      </c>
      <c r="D172" s="23">
        <v>0</v>
      </c>
      <c r="E172" s="80">
        <v>1202.4069999999999</v>
      </c>
      <c r="F172" s="98">
        <v>1.254110501</v>
      </c>
      <c r="G172" s="88">
        <f>(F172/$H172)*100</f>
        <v>100</v>
      </c>
      <c r="H172" s="78">
        <f>SUM(C172,F172)</f>
        <v>1.254110501</v>
      </c>
      <c r="I172" s="8"/>
      <c r="J172" s="25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customFormat="1" ht="10.5" customHeight="1" thickBot="1" x14ac:dyDescent="0.25">
      <c r="A173" s="17">
        <v>2022</v>
      </c>
      <c r="B173" s="15">
        <v>0</v>
      </c>
      <c r="C173" s="16">
        <v>0</v>
      </c>
      <c r="D173" s="16">
        <v>0</v>
      </c>
      <c r="E173" s="77">
        <v>1175.885</v>
      </c>
      <c r="F173" s="97">
        <v>1.2262426351100564</v>
      </c>
      <c r="G173" s="96">
        <f>(F173/$H173)*100</f>
        <v>100</v>
      </c>
      <c r="H173" s="75">
        <f>SUM(C173,F173)</f>
        <v>1.2262426351100564</v>
      </c>
      <c r="I173" s="8"/>
      <c r="J173" s="25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7.5" customHeight="1" x14ac:dyDescent="0.2">
      <c r="A174" s="10"/>
      <c r="B174" s="10"/>
      <c r="C174" s="10"/>
      <c r="D174" s="10"/>
      <c r="F174" s="10"/>
      <c r="G174" s="10"/>
      <c r="H174" s="10"/>
      <c r="I174" s="10"/>
      <c r="J174" s="25"/>
      <c r="K174" s="10"/>
    </row>
    <row r="175" spans="1:24" customFormat="1" ht="11.25" customHeight="1" x14ac:dyDescent="0.2">
      <c r="A175" s="8" t="s">
        <v>1</v>
      </c>
      <c r="B175" s="7" t="s">
        <v>0</v>
      </c>
      <c r="C175" s="6"/>
      <c r="D175" s="6"/>
      <c r="E175" s="6"/>
      <c r="F175" s="6"/>
      <c r="G175" s="5"/>
      <c r="H175" s="5"/>
      <c r="I175" s="5"/>
      <c r="J175" s="5"/>
      <c r="K175" s="4"/>
      <c r="L175" s="5"/>
      <c r="M175" s="5"/>
      <c r="N175" s="5"/>
      <c r="O175" s="4"/>
      <c r="P175" s="4"/>
      <c r="Q175" s="4"/>
    </row>
    <row r="179" spans="1:12" ht="15.75" x14ac:dyDescent="0.2">
      <c r="A179" s="74" t="s">
        <v>34</v>
      </c>
      <c r="B179" s="73" t="s">
        <v>33</v>
      </c>
      <c r="C179" s="72"/>
      <c r="D179" s="72"/>
      <c r="F179" s="72"/>
      <c r="G179" s="72"/>
      <c r="H179" s="72"/>
      <c r="I179" s="72"/>
    </row>
    <row r="180" spans="1:12" ht="7.5" customHeight="1" thickBot="1" x14ac:dyDescent="0.25">
      <c r="A180" s="70"/>
      <c r="B180" s="70"/>
      <c r="C180" s="70"/>
      <c r="D180" s="70"/>
      <c r="E180" s="71"/>
      <c r="F180" s="70"/>
      <c r="G180" s="70"/>
      <c r="H180" s="70"/>
      <c r="I180" s="70"/>
      <c r="J180" s="68"/>
    </row>
    <row r="181" spans="1:12" ht="21.75" thickBot="1" x14ac:dyDescent="0.25">
      <c r="A181" s="67" t="s">
        <v>21</v>
      </c>
      <c r="B181" s="64" t="s">
        <v>19</v>
      </c>
      <c r="C181" s="63"/>
      <c r="D181" s="59" t="s">
        <v>32</v>
      </c>
      <c r="E181" s="62" t="s">
        <v>17</v>
      </c>
      <c r="F181" s="61"/>
      <c r="G181" s="59" t="s">
        <v>31</v>
      </c>
      <c r="H181" s="60" t="s">
        <v>16</v>
      </c>
      <c r="I181" s="95" t="s">
        <v>30</v>
      </c>
      <c r="J181" s="58" t="s">
        <v>29</v>
      </c>
      <c r="K181" s="1"/>
      <c r="L181" s="1"/>
    </row>
    <row r="182" spans="1:12" ht="17.25" thickBot="1" x14ac:dyDescent="0.25">
      <c r="A182" s="57"/>
      <c r="B182" s="56" t="s">
        <v>10</v>
      </c>
      <c r="C182" s="55" t="s">
        <v>7</v>
      </c>
      <c r="D182" s="53" t="s">
        <v>28</v>
      </c>
      <c r="E182" s="54" t="s">
        <v>27</v>
      </c>
      <c r="F182" s="55" t="s">
        <v>26</v>
      </c>
      <c r="G182" s="53" t="s">
        <v>11</v>
      </c>
      <c r="H182" s="54" t="s">
        <v>3</v>
      </c>
      <c r="I182" s="94" t="s">
        <v>25</v>
      </c>
      <c r="J182" s="52" t="s">
        <v>24</v>
      </c>
      <c r="K182" s="1"/>
      <c r="L182" s="1"/>
    </row>
    <row r="183" spans="1:12" s="25" customFormat="1" ht="10.5" customHeight="1" x14ac:dyDescent="0.2">
      <c r="A183" s="50">
        <v>1990</v>
      </c>
      <c r="B183" s="43">
        <v>0.129</v>
      </c>
      <c r="C183" s="51">
        <v>7.509642857142858E-4</v>
      </c>
      <c r="D183" s="27">
        <f>(C183/J183)*100</f>
        <v>0.2958826277116679</v>
      </c>
      <c r="E183" s="28">
        <v>246.40100000000001</v>
      </c>
      <c r="F183" s="29">
        <v>0.25305382700000001</v>
      </c>
      <c r="G183" s="27">
        <f>(F183/J183)*100</f>
        <v>99.704117372288323</v>
      </c>
      <c r="H183" s="83">
        <v>0</v>
      </c>
      <c r="I183" s="89">
        <f>(H183/J183)*100</f>
        <v>0</v>
      </c>
      <c r="J183" s="81">
        <f>SUM(C183,F183,H183)</f>
        <v>0.25380479128571432</v>
      </c>
    </row>
    <row r="184" spans="1:12" s="25" customFormat="1" ht="10.5" customHeight="1" x14ac:dyDescent="0.2">
      <c r="A184" s="49">
        <v>1991</v>
      </c>
      <c r="B184" s="42">
        <v>0.129</v>
      </c>
      <c r="C184" s="19">
        <v>7.5040243902439025E-4</v>
      </c>
      <c r="D184" s="19">
        <f>(C184/J184)*100</f>
        <v>0.28756575823157043</v>
      </c>
      <c r="E184" s="35">
        <v>246.40100000000001</v>
      </c>
      <c r="F184" s="36">
        <v>0.260199456</v>
      </c>
      <c r="G184" s="19">
        <f>(F184/J184)*100</f>
        <v>99.71243424176842</v>
      </c>
      <c r="H184" s="85">
        <v>0</v>
      </c>
      <c r="I184" s="88">
        <f>(H184/J184)*100</f>
        <v>0</v>
      </c>
      <c r="J184" s="78">
        <f>SUM(C184,F184,H184)</f>
        <v>0.26094985843902441</v>
      </c>
    </row>
    <row r="185" spans="1:12" s="25" customFormat="1" ht="10.5" customHeight="1" x14ac:dyDescent="0.2">
      <c r="A185" s="50">
        <v>1992</v>
      </c>
      <c r="B185" s="43">
        <v>0.129</v>
      </c>
      <c r="C185" s="27">
        <v>7.511129032258065E-4</v>
      </c>
      <c r="D185" s="27">
        <f>(C185/J185)*100</f>
        <v>0.28648467823153251</v>
      </c>
      <c r="E185" s="28">
        <v>246.40100000000001</v>
      </c>
      <c r="F185" s="29">
        <v>0.26143146100000003</v>
      </c>
      <c r="G185" s="27">
        <f>(F185/J185)*100</f>
        <v>99.713515321768469</v>
      </c>
      <c r="H185" s="83">
        <v>0</v>
      </c>
      <c r="I185" s="89">
        <f>(H185/J185)*100</f>
        <v>0</v>
      </c>
      <c r="J185" s="81">
        <f>SUM(C185,F185,H185)</f>
        <v>0.26218257390322586</v>
      </c>
    </row>
    <row r="186" spans="1:12" s="25" customFormat="1" ht="10.5" customHeight="1" x14ac:dyDescent="0.2">
      <c r="A186" s="49">
        <v>1993</v>
      </c>
      <c r="B186" s="42">
        <v>1.53</v>
      </c>
      <c r="C186" s="19">
        <v>8.9332258064516133E-3</v>
      </c>
      <c r="D186" s="19">
        <f>(C186/J186)*100</f>
        <v>3.7462476410160463</v>
      </c>
      <c r="E186" s="35">
        <v>218.387</v>
      </c>
      <c r="F186" s="36">
        <v>0.22952473699999998</v>
      </c>
      <c r="G186" s="19">
        <f>(F186/J186)*100</f>
        <v>96.253752358983959</v>
      </c>
      <c r="H186" s="85">
        <v>0</v>
      </c>
      <c r="I186" s="88">
        <f>(H186/J186)*100</f>
        <v>0</v>
      </c>
      <c r="J186" s="78">
        <f>SUM(C186,F186,H186)</f>
        <v>0.2384579628064516</v>
      </c>
    </row>
    <row r="187" spans="1:12" s="25" customFormat="1" ht="10.5" customHeight="1" x14ac:dyDescent="0.2">
      <c r="A187" s="50">
        <v>1994</v>
      </c>
      <c r="B187" s="43">
        <v>1.5529999999999999</v>
      </c>
      <c r="C187" s="27">
        <v>9.0727894736842112E-3</v>
      </c>
      <c r="D187" s="27">
        <f>(C187/J187)*100</f>
        <v>3.7336264227440017</v>
      </c>
      <c r="E187" s="28">
        <v>224.93199999999999</v>
      </c>
      <c r="F187" s="29">
        <v>0.23392928000000002</v>
      </c>
      <c r="G187" s="27">
        <f>(F187/J187)*100</f>
        <v>96.266373577256005</v>
      </c>
      <c r="H187" s="83">
        <v>0</v>
      </c>
      <c r="I187" s="89">
        <f>(H187/J187)*100</f>
        <v>0</v>
      </c>
      <c r="J187" s="81">
        <f>SUM(C187,F187,H187)</f>
        <v>0.24300206947368422</v>
      </c>
    </row>
    <row r="188" spans="1:12" s="25" customFormat="1" ht="10.5" customHeight="1" x14ac:dyDescent="0.2">
      <c r="A188" s="49">
        <v>1995</v>
      </c>
      <c r="B188" s="42">
        <v>4.7E-2</v>
      </c>
      <c r="C188" s="19">
        <v>2.7416666666666664E-4</v>
      </c>
      <c r="D188" s="19">
        <f>(C188/J188)*100</f>
        <v>0.126025658287748</v>
      </c>
      <c r="E188" s="35">
        <v>207.125</v>
      </c>
      <c r="F188" s="36">
        <v>0.21727412499999998</v>
      </c>
      <c r="G188" s="19">
        <f>(F188/J188)*100</f>
        <v>99.873974341712255</v>
      </c>
      <c r="H188" s="85">
        <v>0</v>
      </c>
      <c r="I188" s="88">
        <f>(H188/J188)*100</f>
        <v>0</v>
      </c>
      <c r="J188" s="78">
        <f>SUM(C188,F188,H188)</f>
        <v>0.21754829166666664</v>
      </c>
    </row>
    <row r="189" spans="1:12" s="25" customFormat="1" ht="10.5" customHeight="1" x14ac:dyDescent="0.2">
      <c r="A189" s="50">
        <v>1996</v>
      </c>
      <c r="B189" s="43">
        <v>0.317</v>
      </c>
      <c r="C189" s="27">
        <v>1.8375254237288135E-3</v>
      </c>
      <c r="D189" s="27">
        <f>(C189/J189)*100</f>
        <v>1.176057236186167</v>
      </c>
      <c r="E189" s="28">
        <v>151.52799999999999</v>
      </c>
      <c r="F189" s="29">
        <v>0.154407032</v>
      </c>
      <c r="G189" s="27">
        <f>(F189/J189)*100</f>
        <v>98.823942763813832</v>
      </c>
      <c r="H189" s="83">
        <v>0</v>
      </c>
      <c r="I189" s="89">
        <f>(H189/J189)*100</f>
        <v>0</v>
      </c>
      <c r="J189" s="81">
        <f>SUM(C189,F189,H189)</f>
        <v>0.15624455742372881</v>
      </c>
    </row>
    <row r="190" spans="1:12" s="25" customFormat="1" ht="10.5" customHeight="1" x14ac:dyDescent="0.2">
      <c r="A190" s="49">
        <v>1997</v>
      </c>
      <c r="B190" s="42">
        <v>0.124</v>
      </c>
      <c r="C190" s="19">
        <v>7.1834482758620691E-4</v>
      </c>
      <c r="D190" s="19">
        <f>(C190/J190)*100</f>
        <v>0.42330015967316059</v>
      </c>
      <c r="E190" s="35">
        <v>143.25800000000001</v>
      </c>
      <c r="F190" s="36">
        <v>0.14698270799999999</v>
      </c>
      <c r="G190" s="19">
        <f>(F190/J190)*100</f>
        <v>86.612726056173798</v>
      </c>
      <c r="H190" s="93">
        <v>2.1999999999999999E-2</v>
      </c>
      <c r="I190" s="92">
        <f>(H190/J190)*100</f>
        <v>12.963973784153055</v>
      </c>
      <c r="J190" s="78">
        <f>SUM(C190,F190,H190)</f>
        <v>0.16970105282758619</v>
      </c>
    </row>
    <row r="191" spans="1:12" s="25" customFormat="1" ht="10.5" customHeight="1" x14ac:dyDescent="0.2">
      <c r="A191" s="34">
        <v>1998</v>
      </c>
      <c r="B191" s="43">
        <v>0.121</v>
      </c>
      <c r="C191" s="27">
        <v>7.0949999999999995E-4</v>
      </c>
      <c r="D191" s="27">
        <f>(C191/J191)*100</f>
        <v>0.42426341353480534</v>
      </c>
      <c r="E191" s="28">
        <v>110.542</v>
      </c>
      <c r="F191" s="29">
        <v>0.11452151200000001</v>
      </c>
      <c r="G191" s="27">
        <f>(F191/J191)*100</f>
        <v>68.481025516965715</v>
      </c>
      <c r="H191" s="91">
        <v>5.1999999999999998E-2</v>
      </c>
      <c r="I191" s="90">
        <f>(H191/J191)*100</f>
        <v>31.094711069499475</v>
      </c>
      <c r="J191" s="81">
        <f>SUM(C191,F191,H191)</f>
        <v>0.16723101200000001</v>
      </c>
    </row>
    <row r="192" spans="1:12" s="25" customFormat="1" ht="10.5" customHeight="1" x14ac:dyDescent="0.2">
      <c r="A192" s="41">
        <v>1999</v>
      </c>
      <c r="B192" s="42">
        <v>0.123</v>
      </c>
      <c r="C192" s="19">
        <v>7.2010909090909094E-4</v>
      </c>
      <c r="D192" s="19">
        <f>(C192/J192)*100</f>
        <v>0.31947388466997284</v>
      </c>
      <c r="E192" s="35">
        <v>216.87700000000001</v>
      </c>
      <c r="F192" s="36">
        <v>0.224684572</v>
      </c>
      <c r="G192" s="19">
        <f>(F192/J192)*100</f>
        <v>99.680526115330025</v>
      </c>
      <c r="H192" s="85">
        <v>0</v>
      </c>
      <c r="I192" s="88">
        <f>(H192/J192)*100</f>
        <v>0</v>
      </c>
      <c r="J192" s="78">
        <f>SUM(C192,F192,H192)</f>
        <v>0.22540468109090908</v>
      </c>
    </row>
    <row r="193" spans="1:10" s="25" customFormat="1" ht="10.5" customHeight="1" x14ac:dyDescent="0.2">
      <c r="A193" s="34">
        <v>2000</v>
      </c>
      <c r="B193" s="43">
        <v>0.115</v>
      </c>
      <c r="C193" s="27">
        <v>6.7178217821782179E-4</v>
      </c>
      <c r="D193" s="27">
        <f>(C193/J193)*100</f>
        <v>0.29982299159369352</v>
      </c>
      <c r="E193" s="28">
        <v>213.97300000000001</v>
      </c>
      <c r="F193" s="29">
        <v>0.22338781200000002</v>
      </c>
      <c r="G193" s="27">
        <f>(F193/J193)*100</f>
        <v>99.700177008406314</v>
      </c>
      <c r="H193" s="83">
        <v>0</v>
      </c>
      <c r="I193" s="89">
        <f>(H193/J193)*100</f>
        <v>0</v>
      </c>
      <c r="J193" s="81">
        <f>SUM(C193,F193,H193)</f>
        <v>0.22405959417821783</v>
      </c>
    </row>
    <row r="194" spans="1:10" s="25" customFormat="1" ht="10.5" customHeight="1" x14ac:dyDescent="0.2">
      <c r="A194" s="41">
        <v>2001</v>
      </c>
      <c r="B194" s="39">
        <v>0</v>
      </c>
      <c r="C194" s="38">
        <v>0</v>
      </c>
      <c r="D194" s="38">
        <f>(C194/J194)*100</f>
        <v>0</v>
      </c>
      <c r="E194" s="35">
        <v>164.52</v>
      </c>
      <c r="F194" s="36">
        <v>0.17208792000000003</v>
      </c>
      <c r="G194" s="19">
        <f>(F194/J194)*100</f>
        <v>100</v>
      </c>
      <c r="H194" s="85">
        <v>0</v>
      </c>
      <c r="I194" s="88">
        <f>(H194/J194)*100</f>
        <v>0</v>
      </c>
      <c r="J194" s="78">
        <f>SUM(C194,F194,H194)</f>
        <v>0.17208792000000003</v>
      </c>
    </row>
    <row r="195" spans="1:10" s="25" customFormat="1" ht="10.5" customHeight="1" x14ac:dyDescent="0.2">
      <c r="A195" s="34">
        <v>2002</v>
      </c>
      <c r="B195" s="32">
        <v>0</v>
      </c>
      <c r="C195" s="31">
        <v>0</v>
      </c>
      <c r="D195" s="31">
        <f>(C195/J195)*100</f>
        <v>0</v>
      </c>
      <c r="E195" s="28">
        <v>134.20699999999999</v>
      </c>
      <c r="F195" s="29">
        <v>0.13487803499999998</v>
      </c>
      <c r="G195" s="27">
        <f>(F195/J195)*100</f>
        <v>100</v>
      </c>
      <c r="H195" s="83">
        <v>0</v>
      </c>
      <c r="I195" s="89">
        <f>(H195/J195)*100</f>
        <v>0</v>
      </c>
      <c r="J195" s="81">
        <f>SUM(C195,F195,H195)</f>
        <v>0.13487803499999998</v>
      </c>
    </row>
    <row r="196" spans="1:10" s="25" customFormat="1" ht="10.5" customHeight="1" x14ac:dyDescent="0.2">
      <c r="A196" s="41">
        <v>2003</v>
      </c>
      <c r="B196" s="39">
        <v>0</v>
      </c>
      <c r="C196" s="38">
        <v>0</v>
      </c>
      <c r="D196" s="38">
        <f>(C196/J196)*100</f>
        <v>0</v>
      </c>
      <c r="E196" s="35">
        <v>129.96199999999999</v>
      </c>
      <c r="F196" s="36">
        <v>0.13048184799999998</v>
      </c>
      <c r="G196" s="19">
        <f>(F196/J196)*100</f>
        <v>100</v>
      </c>
      <c r="H196" s="85">
        <v>0</v>
      </c>
      <c r="I196" s="88">
        <f>(H196/J196)*100</f>
        <v>0</v>
      </c>
      <c r="J196" s="78">
        <f>SUM(C196,F196,H196)</f>
        <v>0.13048184799999998</v>
      </c>
    </row>
    <row r="197" spans="1:10" s="25" customFormat="1" ht="10.5" customHeight="1" x14ac:dyDescent="0.2">
      <c r="A197" s="34">
        <v>2004</v>
      </c>
      <c r="B197" s="32">
        <v>0</v>
      </c>
      <c r="C197" s="31">
        <v>0</v>
      </c>
      <c r="D197" s="31">
        <f>(C197/J197)*100</f>
        <v>0</v>
      </c>
      <c r="E197" s="28">
        <v>108.94408</v>
      </c>
      <c r="F197" s="29">
        <v>0.10894408</v>
      </c>
      <c r="G197" s="27">
        <f>(F197/J197)*100</f>
        <v>100</v>
      </c>
      <c r="H197" s="83">
        <v>0</v>
      </c>
      <c r="I197" s="89">
        <f>(H197/J197)*100</f>
        <v>0</v>
      </c>
      <c r="J197" s="81">
        <f>SUM(C197,F197,H197)</f>
        <v>0.10894408</v>
      </c>
    </row>
    <row r="198" spans="1:10" s="25" customFormat="1" ht="10.5" customHeight="1" x14ac:dyDescent="0.2">
      <c r="A198" s="41">
        <v>2005</v>
      </c>
      <c r="B198" s="39">
        <v>0</v>
      </c>
      <c r="C198" s="38">
        <v>0</v>
      </c>
      <c r="D198" s="38">
        <v>0</v>
      </c>
      <c r="E198" s="35">
        <v>96.900779999999997</v>
      </c>
      <c r="F198" s="36">
        <v>0.10116441432000001</v>
      </c>
      <c r="G198" s="19">
        <f>(F198/J198)*100</f>
        <v>100</v>
      </c>
      <c r="H198" s="85">
        <v>0</v>
      </c>
      <c r="I198" s="88">
        <v>0</v>
      </c>
      <c r="J198" s="78">
        <f>SUM(C198,F198,H198)</f>
        <v>0.10116441432000001</v>
      </c>
    </row>
    <row r="199" spans="1:10" s="25" customFormat="1" ht="10.5" customHeight="1" x14ac:dyDescent="0.2">
      <c r="A199" s="34">
        <v>2006</v>
      </c>
      <c r="B199" s="32">
        <v>0</v>
      </c>
      <c r="C199" s="31">
        <v>0</v>
      </c>
      <c r="D199" s="31">
        <v>0</v>
      </c>
      <c r="E199" s="28">
        <v>94.860070000000007</v>
      </c>
      <c r="F199" s="29">
        <v>9.9603073500000014E-2</v>
      </c>
      <c r="G199" s="27">
        <f>(F199/J199)*100</f>
        <v>100</v>
      </c>
      <c r="H199" s="83">
        <v>0</v>
      </c>
      <c r="I199" s="82">
        <v>0</v>
      </c>
      <c r="J199" s="81">
        <f>SUM(C199,F199,H199)</f>
        <v>9.9603073500000014E-2</v>
      </c>
    </row>
    <row r="200" spans="1:10" s="25" customFormat="1" ht="10.5" customHeight="1" x14ac:dyDescent="0.2">
      <c r="A200" s="41">
        <v>2007</v>
      </c>
      <c r="B200" s="39">
        <v>0</v>
      </c>
      <c r="C200" s="38">
        <v>0</v>
      </c>
      <c r="D200" s="38">
        <v>0</v>
      </c>
      <c r="E200" s="35">
        <v>95.305000000000007</v>
      </c>
      <c r="F200" s="36">
        <v>9.9212504999999993E-2</v>
      </c>
      <c r="G200" s="19">
        <f>(F200/J200)*100</f>
        <v>100</v>
      </c>
      <c r="H200" s="85">
        <v>0</v>
      </c>
      <c r="I200" s="84">
        <v>0</v>
      </c>
      <c r="J200" s="78">
        <f>SUM(C200,F200,H200)</f>
        <v>9.9212504999999993E-2</v>
      </c>
    </row>
    <row r="201" spans="1:10" s="25" customFormat="1" ht="10.5" customHeight="1" x14ac:dyDescent="0.2">
      <c r="A201" s="34">
        <v>2008</v>
      </c>
      <c r="B201" s="32">
        <v>0</v>
      </c>
      <c r="C201" s="31">
        <v>0</v>
      </c>
      <c r="D201" s="87">
        <v>0</v>
      </c>
      <c r="E201" s="29">
        <v>29.93</v>
      </c>
      <c r="F201" s="29">
        <v>3.1396569999999999E-2</v>
      </c>
      <c r="G201" s="27">
        <f>(F201/J201)*100</f>
        <v>100</v>
      </c>
      <c r="H201" s="83">
        <v>0</v>
      </c>
      <c r="I201" s="82">
        <v>0</v>
      </c>
      <c r="J201" s="81">
        <f>SUM(C201,F201,H201)</f>
        <v>3.1396569999999999E-2</v>
      </c>
    </row>
    <row r="202" spans="1:10" s="25" customFormat="1" ht="10.5" customHeight="1" x14ac:dyDescent="0.2">
      <c r="A202" s="41">
        <v>2009</v>
      </c>
      <c r="B202" s="39">
        <v>0</v>
      </c>
      <c r="C202" s="38">
        <v>0</v>
      </c>
      <c r="D202" s="86">
        <v>0</v>
      </c>
      <c r="E202" s="36">
        <v>14.317</v>
      </c>
      <c r="F202" s="36">
        <v>1.4818095E-2</v>
      </c>
      <c r="G202" s="19">
        <f>(F202/J202)*100</f>
        <v>100</v>
      </c>
      <c r="H202" s="85">
        <v>0</v>
      </c>
      <c r="I202" s="84">
        <v>0</v>
      </c>
      <c r="J202" s="78">
        <f>SUM(C202,F202,H202)</f>
        <v>1.4818095E-2</v>
      </c>
    </row>
    <row r="203" spans="1:10" s="25" customFormat="1" ht="10.5" customHeight="1" x14ac:dyDescent="0.2">
      <c r="A203" s="34">
        <v>2010</v>
      </c>
      <c r="B203" s="32">
        <v>0</v>
      </c>
      <c r="C203" s="31">
        <v>0</v>
      </c>
      <c r="D203" s="87">
        <v>0</v>
      </c>
      <c r="E203" s="29">
        <v>1.08</v>
      </c>
      <c r="F203" s="29">
        <v>1.12104E-3</v>
      </c>
      <c r="G203" s="27">
        <f>(F203/J203)*100</f>
        <v>100</v>
      </c>
      <c r="H203" s="83">
        <v>0</v>
      </c>
      <c r="I203" s="82">
        <v>0</v>
      </c>
      <c r="J203" s="81">
        <f>SUM(C203,F203,H203)</f>
        <v>1.12104E-3</v>
      </c>
    </row>
    <row r="204" spans="1:10" s="25" customFormat="1" ht="10.5" customHeight="1" x14ac:dyDescent="0.2">
      <c r="A204" s="41">
        <v>2011</v>
      </c>
      <c r="B204" s="39">
        <v>0</v>
      </c>
      <c r="C204" s="38">
        <v>0</v>
      </c>
      <c r="D204" s="86">
        <v>0</v>
      </c>
      <c r="E204" s="36">
        <v>7.0999999999999994E-2</v>
      </c>
      <c r="F204" s="36">
        <v>7.3271999999999986E-5</v>
      </c>
      <c r="G204" s="19">
        <f>(F204/J204)*100</f>
        <v>100</v>
      </c>
      <c r="H204" s="85">
        <v>0</v>
      </c>
      <c r="I204" s="84">
        <v>0</v>
      </c>
      <c r="J204" s="78">
        <f>SUM(C204,F204,H204)</f>
        <v>7.3271999999999986E-5</v>
      </c>
    </row>
    <row r="205" spans="1:10" s="25" customFormat="1" ht="10.5" customHeight="1" x14ac:dyDescent="0.2">
      <c r="A205" s="34">
        <v>2012</v>
      </c>
      <c r="B205" s="32">
        <v>0</v>
      </c>
      <c r="C205" s="31">
        <v>0</v>
      </c>
      <c r="D205" s="31">
        <v>0</v>
      </c>
      <c r="E205" s="28">
        <v>475.553</v>
      </c>
      <c r="F205" s="29">
        <v>0.49172180200000004</v>
      </c>
      <c r="G205" s="27">
        <f>(F205/J205)*100</f>
        <v>100</v>
      </c>
      <c r="H205" s="83">
        <v>0</v>
      </c>
      <c r="I205" s="82">
        <v>0</v>
      </c>
      <c r="J205" s="81">
        <f>SUM(C205,F205,H205)</f>
        <v>0.49172180200000004</v>
      </c>
    </row>
    <row r="206" spans="1:10" s="25" customFormat="1" ht="10.5" customHeight="1" x14ac:dyDescent="0.2">
      <c r="A206" s="41">
        <v>2013</v>
      </c>
      <c r="B206" s="39">
        <v>0</v>
      </c>
      <c r="C206" s="38">
        <v>0</v>
      </c>
      <c r="D206" s="38">
        <v>0</v>
      </c>
      <c r="E206" s="35">
        <v>915.65200000000004</v>
      </c>
      <c r="F206" s="36">
        <v>0.94495286400000011</v>
      </c>
      <c r="G206" s="19">
        <f>(F206/J206)*100</f>
        <v>100</v>
      </c>
      <c r="H206" s="85">
        <v>0</v>
      </c>
      <c r="I206" s="84">
        <v>0</v>
      </c>
      <c r="J206" s="78">
        <f>SUM(C206,F206,H206)</f>
        <v>0.94495286400000011</v>
      </c>
    </row>
    <row r="207" spans="1:10" s="25" customFormat="1" ht="10.5" customHeight="1" x14ac:dyDescent="0.2">
      <c r="A207" s="34">
        <v>2014</v>
      </c>
      <c r="B207" s="32">
        <v>0</v>
      </c>
      <c r="C207" s="31">
        <v>0</v>
      </c>
      <c r="D207" s="31">
        <v>0</v>
      </c>
      <c r="E207" s="28">
        <v>934.64499999999998</v>
      </c>
      <c r="F207" s="29">
        <v>0.96081506000000005</v>
      </c>
      <c r="G207" s="27">
        <f>(F207/J207)*100</f>
        <v>100</v>
      </c>
      <c r="H207" s="83">
        <v>0</v>
      </c>
      <c r="I207" s="82">
        <v>0</v>
      </c>
      <c r="J207" s="81">
        <f>SUM(C207,F207,H207)</f>
        <v>0.96081506000000005</v>
      </c>
    </row>
    <row r="208" spans="1:10" s="25" customFormat="1" ht="10.5" customHeight="1" x14ac:dyDescent="0.2">
      <c r="A208" s="41">
        <v>2015</v>
      </c>
      <c r="B208" s="39">
        <v>0</v>
      </c>
      <c r="C208" s="38">
        <v>0</v>
      </c>
      <c r="D208" s="38">
        <v>0</v>
      </c>
      <c r="E208" s="35">
        <v>877.10299999999995</v>
      </c>
      <c r="F208" s="36">
        <v>0.90867870800000006</v>
      </c>
      <c r="G208" s="19">
        <f>(F208/J208)*100</f>
        <v>100</v>
      </c>
      <c r="H208" s="85">
        <v>0</v>
      </c>
      <c r="I208" s="84">
        <v>0</v>
      </c>
      <c r="J208" s="78">
        <f>SUM(C208,F208,H208)</f>
        <v>0.90867870800000006</v>
      </c>
    </row>
    <row r="209" spans="1:24" s="25" customFormat="1" ht="10.5" customHeight="1" x14ac:dyDescent="0.2">
      <c r="A209" s="34">
        <v>2016</v>
      </c>
      <c r="B209" s="32">
        <v>0</v>
      </c>
      <c r="C209" s="31">
        <v>0</v>
      </c>
      <c r="D209" s="31">
        <v>0</v>
      </c>
      <c r="E209" s="28">
        <v>603.12599999999998</v>
      </c>
      <c r="F209" s="29">
        <v>0.62302915799999992</v>
      </c>
      <c r="G209" s="27">
        <f>(F209/J209)*100</f>
        <v>100</v>
      </c>
      <c r="H209" s="83">
        <v>0</v>
      </c>
      <c r="I209" s="82">
        <v>0</v>
      </c>
      <c r="J209" s="81">
        <f>SUM(C209,F209,H209)</f>
        <v>0.62302915799999992</v>
      </c>
    </row>
    <row r="210" spans="1:24" s="25" customFormat="1" ht="10.5" customHeight="1" x14ac:dyDescent="0.2">
      <c r="A210" s="41">
        <v>2017</v>
      </c>
      <c r="B210" s="42">
        <v>0.26800000000000002</v>
      </c>
      <c r="C210" s="19">
        <v>1.5308484848484849E-3</v>
      </c>
      <c r="D210" s="19">
        <v>0</v>
      </c>
      <c r="E210" s="35">
        <v>602.17899999999997</v>
      </c>
      <c r="F210" s="36">
        <v>0.62385744399999998</v>
      </c>
      <c r="G210" s="19">
        <f>(F210/J210)*100</f>
        <v>99.755216318686422</v>
      </c>
      <c r="H210" s="85">
        <v>0</v>
      </c>
      <c r="I210" s="84">
        <v>0</v>
      </c>
      <c r="J210" s="78">
        <f>SUM(C210,F210,H210)</f>
        <v>0.62538829248484851</v>
      </c>
    </row>
    <row r="211" spans="1:24" s="25" customFormat="1" ht="10.5" customHeight="1" x14ac:dyDescent="0.2">
      <c r="A211" s="34">
        <v>2018</v>
      </c>
      <c r="B211" s="32">
        <v>0</v>
      </c>
      <c r="C211" s="31">
        <v>0</v>
      </c>
      <c r="D211" s="31">
        <v>0</v>
      </c>
      <c r="E211" s="28">
        <v>619.38900000000001</v>
      </c>
      <c r="F211" s="29">
        <v>0.63982883699999993</v>
      </c>
      <c r="G211" s="27">
        <f>(F211/J211)*100</f>
        <v>100</v>
      </c>
      <c r="H211" s="83">
        <v>0</v>
      </c>
      <c r="I211" s="82">
        <v>0</v>
      </c>
      <c r="J211" s="81">
        <f>SUM(C211,F211,H211)</f>
        <v>0.63982883699999993</v>
      </c>
    </row>
    <row r="212" spans="1:24" s="25" customFormat="1" ht="10.5" customHeight="1" x14ac:dyDescent="0.2">
      <c r="A212" s="41">
        <v>2019</v>
      </c>
      <c r="B212" s="39">
        <v>0</v>
      </c>
      <c r="C212" s="38">
        <v>0</v>
      </c>
      <c r="D212" s="38">
        <v>0</v>
      </c>
      <c r="E212" s="35">
        <v>658.17700000000002</v>
      </c>
      <c r="F212" s="36">
        <v>0.68582043400000015</v>
      </c>
      <c r="G212" s="19">
        <f>(F212/J212)*100</f>
        <v>100</v>
      </c>
      <c r="H212" s="85">
        <v>0</v>
      </c>
      <c r="I212" s="84">
        <v>0</v>
      </c>
      <c r="J212" s="78">
        <f>SUM(C212,F212,H212)</f>
        <v>0.68582043400000015</v>
      </c>
    </row>
    <row r="213" spans="1:24" s="25" customFormat="1" ht="10.5" customHeight="1" x14ac:dyDescent="0.2">
      <c r="A213" s="34">
        <v>2020</v>
      </c>
      <c r="B213" s="32">
        <v>0</v>
      </c>
      <c r="C213" s="31">
        <v>0</v>
      </c>
      <c r="D213" s="31">
        <v>0</v>
      </c>
      <c r="E213" s="28">
        <v>690.86400000000003</v>
      </c>
      <c r="F213" s="29">
        <v>0.71780769599999994</v>
      </c>
      <c r="G213" s="27">
        <f>(F213/J213)*100</f>
        <v>100</v>
      </c>
      <c r="H213" s="83">
        <v>0</v>
      </c>
      <c r="I213" s="82">
        <v>0</v>
      </c>
      <c r="J213" s="81">
        <f>SUM(C213,F213,H213)</f>
        <v>0.71780769599999994</v>
      </c>
    </row>
    <row r="214" spans="1:24" customFormat="1" ht="10.5" customHeight="1" x14ac:dyDescent="0.2">
      <c r="A214" s="24">
        <v>2021</v>
      </c>
      <c r="B214" s="22">
        <v>0</v>
      </c>
      <c r="C214" s="23">
        <v>0</v>
      </c>
      <c r="D214" s="23">
        <v>0</v>
      </c>
      <c r="E214" s="20">
        <v>567.31899999999996</v>
      </c>
      <c r="F214" s="21">
        <v>0.59171371699999986</v>
      </c>
      <c r="G214" s="19">
        <f>(F214/J214)*100</f>
        <v>100</v>
      </c>
      <c r="H214" s="80">
        <v>0</v>
      </c>
      <c r="I214" s="79">
        <v>0</v>
      </c>
      <c r="J214" s="78">
        <f>SUM(C214,F214,H214)</f>
        <v>0.59171371699999986</v>
      </c>
      <c r="K214" s="25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customFormat="1" ht="10.5" customHeight="1" thickBot="1" x14ac:dyDescent="0.25">
      <c r="A215" s="17">
        <v>2022</v>
      </c>
      <c r="B215" s="15">
        <v>0</v>
      </c>
      <c r="C215" s="16">
        <v>0</v>
      </c>
      <c r="D215" s="16">
        <v>0</v>
      </c>
      <c r="E215" s="13">
        <v>653.04700000000003</v>
      </c>
      <c r="F215" s="14">
        <v>0.68101393769859897</v>
      </c>
      <c r="G215" s="12">
        <f>(F215/J215)*100</f>
        <v>100</v>
      </c>
      <c r="H215" s="77">
        <v>0</v>
      </c>
      <c r="I215" s="76">
        <v>0</v>
      </c>
      <c r="J215" s="75">
        <f>SUM(C215,F215,H215)</f>
        <v>0.68101393769859897</v>
      </c>
      <c r="K215" s="25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7.5" customHeight="1" x14ac:dyDescent="0.2">
      <c r="A216" s="10"/>
      <c r="B216" s="10"/>
      <c r="C216" s="10"/>
      <c r="D216" s="10"/>
      <c r="F216" s="10"/>
      <c r="G216" s="10"/>
      <c r="H216" s="10"/>
      <c r="I216" s="10"/>
      <c r="J216" s="10"/>
      <c r="K216" s="25"/>
    </row>
    <row r="217" spans="1:24" ht="11.25" customHeight="1" x14ac:dyDescent="0.2">
      <c r="A217" s="9" t="s">
        <v>2</v>
      </c>
    </row>
    <row r="218" spans="1:24" ht="7.5" customHeight="1" x14ac:dyDescent="0.2">
      <c r="A218" s="25"/>
      <c r="K218" s="1"/>
    </row>
    <row r="219" spans="1:24" customFormat="1" ht="11.25" customHeight="1" x14ac:dyDescent="0.2">
      <c r="A219" s="8" t="s">
        <v>1</v>
      </c>
      <c r="B219" s="7" t="s">
        <v>0</v>
      </c>
      <c r="C219" s="6"/>
      <c r="D219" s="6"/>
      <c r="E219" s="6"/>
      <c r="F219" s="6"/>
      <c r="G219" s="5"/>
      <c r="H219" s="5"/>
      <c r="I219" s="5"/>
      <c r="J219" s="5"/>
      <c r="K219" s="4"/>
      <c r="L219" s="5"/>
      <c r="M219" s="5"/>
      <c r="N219" s="5"/>
      <c r="O219" s="4"/>
      <c r="P219" s="4"/>
      <c r="Q219" s="4"/>
    </row>
    <row r="223" spans="1:24" ht="15.75" x14ac:dyDescent="0.2">
      <c r="A223" s="74" t="s">
        <v>23</v>
      </c>
      <c r="B223" s="73" t="s">
        <v>22</v>
      </c>
      <c r="C223" s="72"/>
      <c r="D223" s="72"/>
      <c r="F223" s="72"/>
      <c r="G223" s="72"/>
      <c r="H223" s="72"/>
      <c r="I223" s="72"/>
    </row>
    <row r="224" spans="1:24" ht="7.5" customHeight="1" thickBot="1" x14ac:dyDescent="0.25">
      <c r="A224" s="70"/>
      <c r="B224" s="70"/>
      <c r="C224" s="70"/>
      <c r="D224" s="70"/>
      <c r="E224" s="71"/>
      <c r="F224" s="70"/>
      <c r="G224" s="70"/>
      <c r="H224" s="70"/>
      <c r="I224" s="70"/>
      <c r="J224" s="68"/>
      <c r="K224" s="69"/>
      <c r="L224" s="69"/>
      <c r="M224" s="68"/>
    </row>
    <row r="225" spans="1:13" ht="21.75" thickBot="1" x14ac:dyDescent="0.25">
      <c r="A225" s="67" t="s">
        <v>21</v>
      </c>
      <c r="B225" s="66" t="s">
        <v>20</v>
      </c>
      <c r="C225" s="65"/>
      <c r="D225" s="59" t="s">
        <v>18</v>
      </c>
      <c r="E225" s="64" t="s">
        <v>19</v>
      </c>
      <c r="F225" s="63"/>
      <c r="G225" s="59" t="s">
        <v>18</v>
      </c>
      <c r="H225" s="62" t="s">
        <v>17</v>
      </c>
      <c r="I225" s="61"/>
      <c r="J225" s="59" t="s">
        <v>15</v>
      </c>
      <c r="K225" s="60" t="s">
        <v>16</v>
      </c>
      <c r="L225" s="59" t="s">
        <v>15</v>
      </c>
      <c r="M225" s="58" t="s">
        <v>14</v>
      </c>
    </row>
    <row r="226" spans="1:13" ht="17.25" thickBot="1" x14ac:dyDescent="0.25">
      <c r="A226" s="57"/>
      <c r="B226" s="54" t="s">
        <v>13</v>
      </c>
      <c r="C226" s="55" t="s">
        <v>12</v>
      </c>
      <c r="D226" s="53" t="s">
        <v>11</v>
      </c>
      <c r="E226" s="56" t="s">
        <v>10</v>
      </c>
      <c r="F226" s="55" t="s">
        <v>7</v>
      </c>
      <c r="G226" s="53" t="s">
        <v>9</v>
      </c>
      <c r="H226" s="54" t="s">
        <v>8</v>
      </c>
      <c r="I226" s="55" t="s">
        <v>7</v>
      </c>
      <c r="J226" s="53" t="s">
        <v>6</v>
      </c>
      <c r="K226" s="54" t="s">
        <v>5</v>
      </c>
      <c r="L226" s="53" t="s">
        <v>4</v>
      </c>
      <c r="M226" s="52" t="s">
        <v>3</v>
      </c>
    </row>
    <row r="227" spans="1:13" s="25" customFormat="1" ht="10.5" customHeight="1" x14ac:dyDescent="0.2">
      <c r="A227" s="50">
        <v>1990</v>
      </c>
      <c r="B227" s="26">
        <v>1.05</v>
      </c>
      <c r="C227" s="51">
        <v>2.4152099999999999E-2</v>
      </c>
      <c r="D227" s="27">
        <f>(C227/M227)*100</f>
        <v>1.2378849301563415</v>
      </c>
      <c r="E227" s="43">
        <v>3.8069999999999999</v>
      </c>
      <c r="F227" s="27">
        <v>2.2162178571428569E-2</v>
      </c>
      <c r="G227" s="27">
        <f>(F227/M227)*100</f>
        <v>1.1358940577840113</v>
      </c>
      <c r="H227" s="30">
        <v>475.91399999999999</v>
      </c>
      <c r="I227" s="29">
        <v>0.48876367799999998</v>
      </c>
      <c r="J227" s="27">
        <f>(I227/M227)*100</f>
        <v>25.050955875637587</v>
      </c>
      <c r="K227" s="28">
        <v>1.4159999999999999</v>
      </c>
      <c r="L227" s="27">
        <f>(K227/M227)*100</f>
        <v>72.575265136422061</v>
      </c>
      <c r="M227" s="26">
        <f>SUM(C227,F227,I227,K227)</f>
        <v>1.9510779565714285</v>
      </c>
    </row>
    <row r="228" spans="1:13" s="25" customFormat="1" ht="10.5" customHeight="1" x14ac:dyDescent="0.2">
      <c r="A228" s="49">
        <v>1991</v>
      </c>
      <c r="B228" s="18">
        <v>1.1850000000000001</v>
      </c>
      <c r="C228" s="19">
        <v>2.7121095000000001E-2</v>
      </c>
      <c r="D228" s="19">
        <f>(C228/M228)*100</f>
        <v>1.1180940868352656</v>
      </c>
      <c r="E228" s="42">
        <v>5.0389999999999997</v>
      </c>
      <c r="F228" s="19">
        <v>2.9312231707317071E-2</v>
      </c>
      <c r="G228" s="19">
        <f>(F228/M228)*100</f>
        <v>1.2084258745414369</v>
      </c>
      <c r="H228" s="37">
        <v>658.35299999999995</v>
      </c>
      <c r="I228" s="36">
        <v>0.69522076799999999</v>
      </c>
      <c r="J228" s="19">
        <f>(I228/M228)*100</f>
        <v>28.661166879356159</v>
      </c>
      <c r="K228" s="35">
        <v>1.6739999999999999</v>
      </c>
      <c r="L228" s="19">
        <f>(K228/M228)*100</f>
        <v>69.012313159267151</v>
      </c>
      <c r="M228" s="18">
        <f>SUM(C228,F228,I228,K228)</f>
        <v>2.4256540947073169</v>
      </c>
    </row>
    <row r="229" spans="1:13" s="25" customFormat="1" ht="10.5" customHeight="1" x14ac:dyDescent="0.2">
      <c r="A229" s="50">
        <v>1992</v>
      </c>
      <c r="B229" s="26">
        <v>3.13</v>
      </c>
      <c r="C229" s="27">
        <v>7.1360869999999993E-2</v>
      </c>
      <c r="D229" s="27">
        <f>(C229/M229)*100</f>
        <v>3.405153666827899</v>
      </c>
      <c r="E229" s="32">
        <v>0</v>
      </c>
      <c r="F229" s="31">
        <v>0</v>
      </c>
      <c r="G229" s="31">
        <f>(F229/M229)*100</f>
        <v>0</v>
      </c>
      <c r="H229" s="30">
        <v>168.06</v>
      </c>
      <c r="I229" s="29">
        <v>0.17831165999999998</v>
      </c>
      <c r="J229" s="27">
        <f>(I229/M229)*100</f>
        <v>8.5085650285257106</v>
      </c>
      <c r="K229" s="28">
        <v>1.8460000000000001</v>
      </c>
      <c r="L229" s="27">
        <f>(K229/M229)*100</f>
        <v>88.086281304646391</v>
      </c>
      <c r="M229" s="26">
        <f>SUM(C229,F229,I229,K229)</f>
        <v>2.0956725299999999</v>
      </c>
    </row>
    <row r="230" spans="1:13" s="25" customFormat="1" ht="10.5" customHeight="1" x14ac:dyDescent="0.2">
      <c r="A230" s="49">
        <v>1993</v>
      </c>
      <c r="B230" s="18">
        <v>6.5750000000000002</v>
      </c>
      <c r="C230" s="19">
        <v>0.14999547499999999</v>
      </c>
      <c r="D230" s="19">
        <f>(C230/M230)*100</f>
        <v>5.9359153688641104</v>
      </c>
      <c r="E230" s="39">
        <v>0</v>
      </c>
      <c r="F230" s="38">
        <v>0</v>
      </c>
      <c r="G230" s="38">
        <f>(F230/M230)*100</f>
        <v>0</v>
      </c>
      <c r="H230" s="37">
        <v>243.5</v>
      </c>
      <c r="I230" s="36">
        <v>0.25591849999999999</v>
      </c>
      <c r="J230" s="19">
        <f>(I230/M230)*100</f>
        <v>10.12770923473958</v>
      </c>
      <c r="K230" s="35">
        <v>2.121</v>
      </c>
      <c r="L230" s="19">
        <f>(K230/M230)*100</f>
        <v>83.936375396396315</v>
      </c>
      <c r="M230" s="18">
        <f>SUM(C230,F230,I230,K230)</f>
        <v>2.5269139749999998</v>
      </c>
    </row>
    <row r="231" spans="1:13" s="25" customFormat="1" ht="10.5" customHeight="1" x14ac:dyDescent="0.2">
      <c r="A231" s="50">
        <v>1994</v>
      </c>
      <c r="B231" s="26">
        <v>6.8380000000000001</v>
      </c>
      <c r="C231" s="27">
        <v>0.155037974</v>
      </c>
      <c r="D231" s="27">
        <f>(C231/M231)*100</f>
        <v>4.8951210184418228</v>
      </c>
      <c r="E231" s="32">
        <v>0</v>
      </c>
      <c r="F231" s="31">
        <v>0</v>
      </c>
      <c r="G231" s="31">
        <f>(F231/M231)*100</f>
        <v>0</v>
      </c>
      <c r="H231" s="30">
        <v>264.57299999999998</v>
      </c>
      <c r="I231" s="29">
        <v>0.27515592</v>
      </c>
      <c r="J231" s="27">
        <f>(I231/M231)*100</f>
        <v>8.6876878779433522</v>
      </c>
      <c r="K231" s="28">
        <v>2.7369999999999997</v>
      </c>
      <c r="L231" s="27">
        <f>(K231/M231)*100</f>
        <v>86.417191103614826</v>
      </c>
      <c r="M231" s="26">
        <f>SUM(C231,F231,I231,K231)</f>
        <v>3.1671938939999995</v>
      </c>
    </row>
    <row r="232" spans="1:13" s="25" customFormat="1" ht="10.5" customHeight="1" x14ac:dyDescent="0.2">
      <c r="A232" s="49">
        <v>1995</v>
      </c>
      <c r="B232" s="18">
        <v>10.082000000000001</v>
      </c>
      <c r="C232" s="19">
        <v>0.22975869800000004</v>
      </c>
      <c r="D232" s="19">
        <f>(C232/M232)*100</f>
        <v>5.6556500545083352</v>
      </c>
      <c r="E232" s="39">
        <v>0</v>
      </c>
      <c r="F232" s="38">
        <v>0</v>
      </c>
      <c r="G232" s="38">
        <f>(F232/M232)*100</f>
        <v>0</v>
      </c>
      <c r="H232" s="37">
        <v>276.17200000000003</v>
      </c>
      <c r="I232" s="36">
        <v>0.28970442800000001</v>
      </c>
      <c r="J232" s="19">
        <f>(I232/M232)*100</f>
        <v>7.1312506480581908</v>
      </c>
      <c r="K232" s="35">
        <v>3.5430000000000001</v>
      </c>
      <c r="L232" s="19">
        <f>(K232/M232)*100</f>
        <v>87.213099297433487</v>
      </c>
      <c r="M232" s="18">
        <f>SUM(C232,F232,I232,K232)</f>
        <v>4.0624631259999999</v>
      </c>
    </row>
    <row r="233" spans="1:13" s="25" customFormat="1" ht="10.5" customHeight="1" x14ac:dyDescent="0.2">
      <c r="A233" s="50">
        <v>1996</v>
      </c>
      <c r="B233" s="26">
        <v>8.0470000000000006</v>
      </c>
      <c r="C233" s="27">
        <v>0.18316581400000001</v>
      </c>
      <c r="D233" s="27">
        <f>(C233/M233)*100</f>
        <v>4.9099379442692275</v>
      </c>
      <c r="E233" s="43">
        <v>34.14</v>
      </c>
      <c r="F233" s="27">
        <v>0.19789627118644065</v>
      </c>
      <c r="G233" s="27">
        <f>(F233/M233)*100</f>
        <v>5.3048021882931593</v>
      </c>
      <c r="H233" s="30">
        <v>110.35299999999999</v>
      </c>
      <c r="I233" s="29">
        <v>0.112449707</v>
      </c>
      <c r="J233" s="27">
        <f>(I233/M233)*100</f>
        <v>3.014323858606371</v>
      </c>
      <c r="K233" s="28">
        <v>3.2369999999999997</v>
      </c>
      <c r="L233" s="27">
        <f>(K233/M233)*100</f>
        <v>86.770936008831242</v>
      </c>
      <c r="M233" s="26">
        <f>SUM(C233,F233,I233,K233)</f>
        <v>3.7305117921864404</v>
      </c>
    </row>
    <row r="234" spans="1:13" s="25" customFormat="1" ht="10.5" customHeight="1" x14ac:dyDescent="0.2">
      <c r="A234" s="49">
        <v>1997</v>
      </c>
      <c r="B234" s="18">
        <v>4.05</v>
      </c>
      <c r="C234" s="19">
        <v>9.0724049999999987E-2</v>
      </c>
      <c r="D234" s="19">
        <f>(C234/M234)*100</f>
        <v>3.9699558340174699</v>
      </c>
      <c r="E234" s="42">
        <v>19.600000000000001</v>
      </c>
      <c r="F234" s="19">
        <v>0.1135448275862069</v>
      </c>
      <c r="G234" s="19">
        <f>(F234/M234)*100</f>
        <v>4.9685607145885786</v>
      </c>
      <c r="H234" s="37">
        <v>63.35</v>
      </c>
      <c r="I234" s="36">
        <v>6.4997100000000002E-2</v>
      </c>
      <c r="J234" s="19">
        <f>(I234/M234)*100</f>
        <v>2.8441809678824628</v>
      </c>
      <c r="K234" s="35">
        <v>2.016</v>
      </c>
      <c r="L234" s="19">
        <f>(K234/M234)*100</f>
        <v>88.217302483511489</v>
      </c>
      <c r="M234" s="18">
        <f>SUM(C234,F234,I234,K234)</f>
        <v>2.285265977586207</v>
      </c>
    </row>
    <row r="235" spans="1:13" s="25" customFormat="1" ht="10.5" customHeight="1" x14ac:dyDescent="0.2">
      <c r="A235" s="48">
        <v>1998</v>
      </c>
      <c r="B235" s="26">
        <v>1.4550000000000001</v>
      </c>
      <c r="C235" s="27">
        <v>3.2462505000000003E-2</v>
      </c>
      <c r="D235" s="27">
        <f>(C235/M235)*100</f>
        <v>1.2999454767811944</v>
      </c>
      <c r="E235" s="32">
        <v>0</v>
      </c>
      <c r="F235" s="31">
        <v>0</v>
      </c>
      <c r="G235" s="31">
        <f>(F235/M235)*100</f>
        <v>0</v>
      </c>
      <c r="H235" s="30">
        <v>340.5</v>
      </c>
      <c r="I235" s="29">
        <v>0.35275800000000002</v>
      </c>
      <c r="J235" s="27">
        <f>(I235/M235)*100</f>
        <v>14.126025286661662</v>
      </c>
      <c r="K235" s="28">
        <v>2.1120000000000001</v>
      </c>
      <c r="L235" s="27">
        <f>(K235/M235)*100</f>
        <v>84.574029236557152</v>
      </c>
      <c r="M235" s="26">
        <f>SUM(C235,F235,I235,K235)</f>
        <v>2.497220505</v>
      </c>
    </row>
    <row r="236" spans="1:13" s="25" customFormat="1" ht="10.5" customHeight="1" x14ac:dyDescent="0.2">
      <c r="A236" s="41">
        <v>1999</v>
      </c>
      <c r="B236" s="18">
        <v>3.9279999999999999</v>
      </c>
      <c r="C236" s="19">
        <v>8.9986551999999984E-2</v>
      </c>
      <c r="D236" s="19">
        <f>(C236/M236)*100</f>
        <v>3.3481681083068917</v>
      </c>
      <c r="E236" s="39">
        <v>0</v>
      </c>
      <c r="F236" s="38">
        <v>0</v>
      </c>
      <c r="G236" s="38">
        <f>(F236/M236)*100</f>
        <v>0</v>
      </c>
      <c r="H236" s="37">
        <v>680.16300000000001</v>
      </c>
      <c r="I236" s="36">
        <v>0.70464886800000004</v>
      </c>
      <c r="J236" s="19">
        <f>(I236/M236)*100</f>
        <v>26.21817165960702</v>
      </c>
      <c r="K236" s="35">
        <v>1.893</v>
      </c>
      <c r="L236" s="19">
        <f>(K236/M236)*100</f>
        <v>70.433660232086098</v>
      </c>
      <c r="M236" s="18">
        <f>SUM(C236,F236,I236,K236)</f>
        <v>2.6876354199999999</v>
      </c>
    </row>
    <row r="237" spans="1:13" s="25" customFormat="1" ht="10.5" customHeight="1" x14ac:dyDescent="0.2">
      <c r="A237" s="34">
        <v>2000</v>
      </c>
      <c r="B237" s="26">
        <v>7.7430000000000003</v>
      </c>
      <c r="C237" s="27">
        <v>0.177516018</v>
      </c>
      <c r="D237" s="27">
        <f>(C237/M237)*100</f>
        <v>4.8158422004489392</v>
      </c>
      <c r="E237" s="32">
        <v>0</v>
      </c>
      <c r="F237" s="31">
        <v>0</v>
      </c>
      <c r="G237" s="31">
        <f>(F237/M237)*100</f>
        <v>0</v>
      </c>
      <c r="H237" s="30">
        <v>419.12700000000001</v>
      </c>
      <c r="I237" s="29">
        <v>0.43756858800000004</v>
      </c>
      <c r="J237" s="27">
        <f>(I237/M237)*100</f>
        <v>11.870823238504908</v>
      </c>
      <c r="K237" s="28">
        <v>3.0709999999999997</v>
      </c>
      <c r="L237" s="27">
        <f>(K237/M237)*100</f>
        <v>83.313334561046162</v>
      </c>
      <c r="M237" s="26">
        <f>SUM(C237,F237,I237,K237)</f>
        <v>3.6860846059999997</v>
      </c>
    </row>
    <row r="238" spans="1:13" s="25" customFormat="1" ht="10.5" customHeight="1" x14ac:dyDescent="0.2">
      <c r="A238" s="41">
        <v>2001</v>
      </c>
      <c r="B238" s="18">
        <v>40.1</v>
      </c>
      <c r="C238" s="19">
        <v>0.91219480000000008</v>
      </c>
      <c r="D238" s="19">
        <f>(C238/M238)*100</f>
        <v>27.519853521380828</v>
      </c>
      <c r="E238" s="39">
        <v>0</v>
      </c>
      <c r="F238" s="38">
        <v>0</v>
      </c>
      <c r="G238" s="38">
        <f>(F238/M238)*100</f>
        <v>0</v>
      </c>
      <c r="H238" s="37">
        <v>2296.83</v>
      </c>
      <c r="I238" s="36">
        <v>2.4024841800000001</v>
      </c>
      <c r="J238" s="19">
        <f>(I238/M238)*100</f>
        <v>72.480146478619176</v>
      </c>
      <c r="K238" s="37">
        <v>0</v>
      </c>
      <c r="L238" s="38">
        <f>(K238/M238)*100</f>
        <v>0</v>
      </c>
      <c r="M238" s="18">
        <f>SUM(C238,F238,I238,K238)</f>
        <v>3.3146789800000001</v>
      </c>
    </row>
    <row r="239" spans="1:13" s="25" customFormat="1" ht="10.5" customHeight="1" x14ac:dyDescent="0.2">
      <c r="A239" s="34">
        <v>2002</v>
      </c>
      <c r="B239" s="26">
        <v>6.899</v>
      </c>
      <c r="C239" s="27">
        <v>0.15535168200000002</v>
      </c>
      <c r="D239" s="27">
        <f>(C239/M239)*100</f>
        <v>100</v>
      </c>
      <c r="E239" s="32">
        <v>0</v>
      </c>
      <c r="F239" s="31">
        <v>0</v>
      </c>
      <c r="G239" s="31">
        <f>(F239/M239)*100</f>
        <v>0</v>
      </c>
      <c r="H239" s="30">
        <v>0</v>
      </c>
      <c r="I239" s="47">
        <v>0</v>
      </c>
      <c r="J239" s="31">
        <f>(I239/M239)*100</f>
        <v>0</v>
      </c>
      <c r="K239" s="30">
        <v>0</v>
      </c>
      <c r="L239" s="31">
        <f>(K239/M239)*100</f>
        <v>0</v>
      </c>
      <c r="M239" s="26">
        <f>SUM(C239,F239,I239,K239)</f>
        <v>0.15535168200000002</v>
      </c>
    </row>
    <row r="240" spans="1:13" s="25" customFormat="1" ht="10.5" customHeight="1" x14ac:dyDescent="0.2">
      <c r="A240" s="41">
        <v>2003</v>
      </c>
      <c r="B240" s="40">
        <v>0</v>
      </c>
      <c r="C240" s="38">
        <v>0</v>
      </c>
      <c r="D240" s="46">
        <v>0</v>
      </c>
      <c r="E240" s="39">
        <v>0</v>
      </c>
      <c r="F240" s="38">
        <v>0</v>
      </c>
      <c r="G240" s="44">
        <v>0</v>
      </c>
      <c r="H240" s="37">
        <v>0</v>
      </c>
      <c r="I240" s="45">
        <v>0</v>
      </c>
      <c r="J240" s="44">
        <v>0</v>
      </c>
      <c r="K240" s="37">
        <v>0</v>
      </c>
      <c r="L240" s="44">
        <v>0</v>
      </c>
      <c r="M240" s="40">
        <f>SUM(C240,F240,I240,K240)</f>
        <v>0</v>
      </c>
    </row>
    <row r="241" spans="1:13" s="25" customFormat="1" ht="10.5" customHeight="1" x14ac:dyDescent="0.2">
      <c r="A241" s="34">
        <v>2004</v>
      </c>
      <c r="B241" s="26">
        <v>374.642</v>
      </c>
      <c r="C241" s="27">
        <v>8.272844644000001</v>
      </c>
      <c r="D241" s="27">
        <f>(C241/M241)*100</f>
        <v>98.241663153581499</v>
      </c>
      <c r="E241" s="32">
        <v>0</v>
      </c>
      <c r="F241" s="31">
        <v>0</v>
      </c>
      <c r="G241" s="31">
        <f>(F241/M241)*100</f>
        <v>0</v>
      </c>
      <c r="H241" s="30">
        <v>148.06801000000002</v>
      </c>
      <c r="I241" s="29">
        <v>0.14806801000000003</v>
      </c>
      <c r="J241" s="27">
        <f>(I241/M241)*100</f>
        <v>1.7583368464185001</v>
      </c>
      <c r="K241" s="30">
        <v>0</v>
      </c>
      <c r="L241" s="31">
        <f>(K241/M241)*100</f>
        <v>0</v>
      </c>
      <c r="M241" s="26">
        <f>SUM(C241,F241,I241,K241)</f>
        <v>8.4209126540000003</v>
      </c>
    </row>
    <row r="242" spans="1:13" s="25" customFormat="1" ht="10.5" customHeight="1" x14ac:dyDescent="0.2">
      <c r="A242" s="41">
        <v>2005</v>
      </c>
      <c r="B242" s="18">
        <v>403.53502000000003</v>
      </c>
      <c r="C242" s="19">
        <v>8.7575170040400003</v>
      </c>
      <c r="D242" s="19">
        <f>(C242/M242)*100</f>
        <v>98.989036502776301</v>
      </c>
      <c r="E242" s="39">
        <v>0</v>
      </c>
      <c r="F242" s="38">
        <v>0</v>
      </c>
      <c r="G242" s="38">
        <f>(F242/M242)*100</f>
        <v>0</v>
      </c>
      <c r="H242" s="37">
        <v>85.670020000000008</v>
      </c>
      <c r="I242" s="36">
        <v>8.9439500880000009E-2</v>
      </c>
      <c r="J242" s="19">
        <f>(I242/M242)*100</f>
        <v>1.0109634972237131</v>
      </c>
      <c r="K242" s="37">
        <v>0</v>
      </c>
      <c r="L242" s="38">
        <f>(K242/M242)*100</f>
        <v>0</v>
      </c>
      <c r="M242" s="18">
        <f>SUM(C242,F242,I242,K242)</f>
        <v>8.8469565049199996</v>
      </c>
    </row>
    <row r="243" spans="1:13" s="25" customFormat="1" ht="10.5" customHeight="1" x14ac:dyDescent="0.2">
      <c r="A243" s="34">
        <v>2006</v>
      </c>
      <c r="B243" s="26">
        <v>446.30500000000001</v>
      </c>
      <c r="C243" s="27">
        <v>9.8396863349999997</v>
      </c>
      <c r="D243" s="27">
        <f>(C243/M243)*100</f>
        <v>99.435514179449285</v>
      </c>
      <c r="E243" s="32">
        <v>0</v>
      </c>
      <c r="F243" s="31">
        <v>0</v>
      </c>
      <c r="G243" s="31">
        <f>(F243/M243)*100</f>
        <v>0</v>
      </c>
      <c r="H243" s="30">
        <v>53.198999999999998</v>
      </c>
      <c r="I243" s="29">
        <v>5.5858949999999997E-2</v>
      </c>
      <c r="J243" s="27">
        <f>(I243/M243)*100</f>
        <v>0.56448582055071672</v>
      </c>
      <c r="K243" s="30">
        <v>0</v>
      </c>
      <c r="L243" s="31">
        <f>(K243/M243)*100</f>
        <v>0</v>
      </c>
      <c r="M243" s="26">
        <f>SUM(C243,F243,I243,K243)</f>
        <v>9.895545284999999</v>
      </c>
    </row>
    <row r="244" spans="1:13" s="25" customFormat="1" ht="10.5" customHeight="1" x14ac:dyDescent="0.2">
      <c r="A244" s="41">
        <v>2007</v>
      </c>
      <c r="B244" s="18">
        <v>472.28199999999998</v>
      </c>
      <c r="C244" s="19">
        <v>10.533777727999999</v>
      </c>
      <c r="D244" s="19">
        <f>(C244/M244)*100</f>
        <v>90.101595861125986</v>
      </c>
      <c r="E244" s="39">
        <v>0</v>
      </c>
      <c r="F244" s="38">
        <v>0</v>
      </c>
      <c r="G244" s="38">
        <f>(F244/M244)*100</f>
        <v>0</v>
      </c>
      <c r="H244" s="37">
        <v>1111.645</v>
      </c>
      <c r="I244" s="36">
        <v>1.1572224449999999</v>
      </c>
      <c r="J244" s="19">
        <f>(I244/M244)*100</f>
        <v>9.8984041388740138</v>
      </c>
      <c r="K244" s="37">
        <v>0</v>
      </c>
      <c r="L244" s="38">
        <f>(K244/M244)*100</f>
        <v>0</v>
      </c>
      <c r="M244" s="18">
        <f>SUM(C244,F244,I244,K244)</f>
        <v>11.691000172999999</v>
      </c>
    </row>
    <row r="245" spans="1:13" s="25" customFormat="1" ht="10.5" customHeight="1" x14ac:dyDescent="0.2">
      <c r="A245" s="34">
        <v>2008</v>
      </c>
      <c r="B245" s="26">
        <v>481.125</v>
      </c>
      <c r="C245" s="27">
        <v>10.689154125</v>
      </c>
      <c r="D245" s="27">
        <f>(C245/M245)*100</f>
        <v>88.974097934931066</v>
      </c>
      <c r="E245" s="32">
        <v>0</v>
      </c>
      <c r="F245" s="31">
        <v>0</v>
      </c>
      <c r="G245" s="31">
        <f>(F245/M245)*100</f>
        <v>0</v>
      </c>
      <c r="H245" s="30">
        <v>1040.0170000000001</v>
      </c>
      <c r="I245" s="29">
        <v>1.090977833</v>
      </c>
      <c r="J245" s="27">
        <f>(I245/M245)*100</f>
        <v>9.0810523847864211</v>
      </c>
      <c r="K245" s="28">
        <v>0.23365</v>
      </c>
      <c r="L245" s="27">
        <f>(K245/M245)*100</f>
        <v>1.9448496802825024</v>
      </c>
      <c r="M245" s="26">
        <f>SUM(C245,F245,I245,K245)</f>
        <v>12.013781958000001</v>
      </c>
    </row>
    <row r="246" spans="1:13" s="25" customFormat="1" ht="10.5" customHeight="1" x14ac:dyDescent="0.2">
      <c r="A246" s="41">
        <v>2009</v>
      </c>
      <c r="B246" s="18">
        <v>457.67</v>
      </c>
      <c r="C246" s="19">
        <v>10.026634359999999</v>
      </c>
      <c r="D246" s="19">
        <f>(C246/M246)*100</f>
        <v>88.237782734490551</v>
      </c>
      <c r="E246" s="39">
        <v>0</v>
      </c>
      <c r="F246" s="38">
        <v>0</v>
      </c>
      <c r="G246" s="38">
        <f>(F246/M246)*100</f>
        <v>0</v>
      </c>
      <c r="H246" s="37">
        <v>1114.5740000000001</v>
      </c>
      <c r="I246" s="36">
        <v>1.1535840900000001</v>
      </c>
      <c r="J246" s="19">
        <f>(I246/M246)*100</f>
        <v>10.151931210881916</v>
      </c>
      <c r="K246" s="35">
        <v>0.18297999999999998</v>
      </c>
      <c r="L246" s="19">
        <f>(K246/M246)*100</f>
        <v>1.6102860546275153</v>
      </c>
      <c r="M246" s="18">
        <f>SUM(C246,F246,I246,K246)</f>
        <v>11.363198450000001</v>
      </c>
    </row>
    <row r="247" spans="1:13" s="25" customFormat="1" ht="10.5" customHeight="1" x14ac:dyDescent="0.2">
      <c r="A247" s="34">
        <v>2010</v>
      </c>
      <c r="B247" s="26">
        <v>460.33499999999998</v>
      </c>
      <c r="C247" s="27">
        <v>10.263168825000001</v>
      </c>
      <c r="D247" s="27">
        <f>(C247/M247)*100</f>
        <v>88.832333655654779</v>
      </c>
      <c r="E247" s="32">
        <v>0</v>
      </c>
      <c r="F247" s="31">
        <v>0</v>
      </c>
      <c r="G247" s="31">
        <f>(F247/M247)*100</f>
        <v>0</v>
      </c>
      <c r="H247" s="30">
        <v>1014.419</v>
      </c>
      <c r="I247" s="29">
        <v>1.052966922</v>
      </c>
      <c r="J247" s="27">
        <f>(I247/M247)*100</f>
        <v>9.1139014215204437</v>
      </c>
      <c r="K247" s="28">
        <v>0.23727999999999999</v>
      </c>
      <c r="L247" s="27">
        <f>(K247/M247)*100</f>
        <v>2.0537649228247754</v>
      </c>
      <c r="M247" s="26">
        <f>SUM(C247,F247,I247,K247)</f>
        <v>11.553415747000001</v>
      </c>
    </row>
    <row r="248" spans="1:13" s="25" customFormat="1" ht="10.5" customHeight="1" x14ac:dyDescent="0.2">
      <c r="A248" s="41">
        <v>2011</v>
      </c>
      <c r="B248" s="18">
        <v>236.602</v>
      </c>
      <c r="C248" s="19">
        <v>5.2414441060000003</v>
      </c>
      <c r="D248" s="19">
        <f>(C248/M248)*100</f>
        <v>77.693277770888187</v>
      </c>
      <c r="E248" s="39">
        <v>0</v>
      </c>
      <c r="F248" s="38">
        <v>0</v>
      </c>
      <c r="G248" s="38">
        <f>(F248/M248)*100</f>
        <v>0</v>
      </c>
      <c r="H248" s="37">
        <v>1250.402</v>
      </c>
      <c r="I248" s="36">
        <v>1.2904148640000002</v>
      </c>
      <c r="J248" s="19">
        <f>(I248/M248)*100</f>
        <v>19.127659942737719</v>
      </c>
      <c r="K248" s="35">
        <v>0.21446999999999999</v>
      </c>
      <c r="L248" s="19">
        <f>(K248/M248)*100</f>
        <v>3.179062286374096</v>
      </c>
      <c r="M248" s="18">
        <f>SUM(C248,F248,I248,K248)</f>
        <v>6.7463289700000004</v>
      </c>
    </row>
    <row r="249" spans="1:13" s="25" customFormat="1" ht="10.5" customHeight="1" x14ac:dyDescent="0.2">
      <c r="A249" s="34">
        <v>2012</v>
      </c>
      <c r="B249" s="26">
        <v>220.09299999999999</v>
      </c>
      <c r="C249" s="27">
        <v>4.821357257999999</v>
      </c>
      <c r="D249" s="27">
        <f>(C249/M249)*100</f>
        <v>35.970596864104003</v>
      </c>
      <c r="E249" s="43">
        <v>1.6060000000000001</v>
      </c>
      <c r="F249" s="27">
        <v>9.2635942028985504E-3</v>
      </c>
      <c r="G249" s="27">
        <f>(F249/M249)*100</f>
        <v>6.9112698925642382E-2</v>
      </c>
      <c r="H249" s="30">
        <v>8266.1659999999993</v>
      </c>
      <c r="I249" s="29">
        <v>8.5472156439999996</v>
      </c>
      <c r="J249" s="27">
        <f>(I249/M249)*100</f>
        <v>63.768028749734917</v>
      </c>
      <c r="K249" s="28">
        <v>2.5770000000000001E-2</v>
      </c>
      <c r="L249" s="27">
        <f>(K249/M249)*100</f>
        <v>0.19226168723544948</v>
      </c>
      <c r="M249" s="26">
        <f>SUM(C249,F249,I249,K249)</f>
        <v>13.403606496202896</v>
      </c>
    </row>
    <row r="250" spans="1:13" s="25" customFormat="1" ht="10.5" customHeight="1" x14ac:dyDescent="0.2">
      <c r="A250" s="41">
        <v>2013</v>
      </c>
      <c r="B250" s="18">
        <v>267.83600000000001</v>
      </c>
      <c r="C250" s="19">
        <v>5.8731078080000003</v>
      </c>
      <c r="D250" s="19">
        <f>(C250/M250)*100</f>
        <v>43.312330453363593</v>
      </c>
      <c r="E250" s="42">
        <v>0.42799999999999999</v>
      </c>
      <c r="F250" s="19">
        <v>2.4377391304347827E-3</v>
      </c>
      <c r="G250" s="19">
        <f>(F250/M250)*100</f>
        <v>1.7977562515141651E-2</v>
      </c>
      <c r="H250" s="37">
        <v>7434.45</v>
      </c>
      <c r="I250" s="36">
        <v>7.6723523999999994</v>
      </c>
      <c r="J250" s="19">
        <f>(I250/M250)*100</f>
        <v>56.581195742875288</v>
      </c>
      <c r="K250" s="35">
        <v>1.2E-2</v>
      </c>
      <c r="L250" s="19">
        <f>(K250/M250)*100</f>
        <v>8.8496241245970872E-2</v>
      </c>
      <c r="M250" s="18">
        <f>SUM(C250,F250,I250,K250)</f>
        <v>13.559897947130434</v>
      </c>
    </row>
    <row r="251" spans="1:13" s="25" customFormat="1" ht="10.5" customHeight="1" x14ac:dyDescent="0.2">
      <c r="A251" s="34">
        <v>2014</v>
      </c>
      <c r="B251" s="26">
        <v>249.89400000000001</v>
      </c>
      <c r="C251" s="27">
        <v>5.4771766919999996</v>
      </c>
      <c r="D251" s="27">
        <f>(C251/M251)*100</f>
        <v>56.032304655583232</v>
      </c>
      <c r="E251" s="43">
        <v>0.995</v>
      </c>
      <c r="F251" s="27">
        <v>5.6620238095238095E-3</v>
      </c>
      <c r="G251" s="27">
        <f>(F251/M251)*100</f>
        <v>5.7923317231264537E-2</v>
      </c>
      <c r="H251" s="30">
        <v>4175.2870000000003</v>
      </c>
      <c r="I251" s="29">
        <v>4.2921950359999999</v>
      </c>
      <c r="J251" s="27">
        <f>(I251/M251)*100</f>
        <v>43.909772027185504</v>
      </c>
      <c r="K251" s="30">
        <v>0</v>
      </c>
      <c r="L251" s="31">
        <f>(K251/M251)*100</f>
        <v>0</v>
      </c>
      <c r="M251" s="26">
        <f>SUM(C251,F251,I251,K251)</f>
        <v>9.7750337518095236</v>
      </c>
    </row>
    <row r="252" spans="1:13" s="25" customFormat="1" ht="10.5" customHeight="1" x14ac:dyDescent="0.2">
      <c r="A252" s="41">
        <v>2015</v>
      </c>
      <c r="B252" s="18">
        <v>234.07900000000001</v>
      </c>
      <c r="C252" s="19">
        <v>5.0558723209999998</v>
      </c>
      <c r="D252" s="19">
        <f>(C252/M252)*100</f>
        <v>54.192794949750287</v>
      </c>
      <c r="E252" s="42">
        <v>0.79600000000000004</v>
      </c>
      <c r="F252" s="19">
        <v>4.5184705882352948E-3</v>
      </c>
      <c r="G252" s="19">
        <f>(F252/M252)*100</f>
        <v>4.8432502746881156E-2</v>
      </c>
      <c r="H252" s="37">
        <v>4068.5590000000002</v>
      </c>
      <c r="I252" s="36">
        <v>4.2150271240000006</v>
      </c>
      <c r="J252" s="19">
        <f>(I252/M252)*100</f>
        <v>45.17995830112018</v>
      </c>
      <c r="K252" s="35">
        <v>5.3999999999999999E-2</v>
      </c>
      <c r="L252" s="19">
        <f>(K252/M252)*100</f>
        <v>0.57881424638265022</v>
      </c>
      <c r="M252" s="18">
        <f>SUM(C252,F252,I252,K252)</f>
        <v>9.3294179155882357</v>
      </c>
    </row>
    <row r="253" spans="1:13" s="25" customFormat="1" ht="10.5" customHeight="1" x14ac:dyDescent="0.2">
      <c r="A253" s="34">
        <v>2016</v>
      </c>
      <c r="B253" s="26">
        <v>91.335999999999999</v>
      </c>
      <c r="C253" s="27">
        <v>1.9474661919999998</v>
      </c>
      <c r="D253" s="27">
        <f>(C253/M253)*100</f>
        <v>25.063232967290016</v>
      </c>
      <c r="E253" s="32">
        <v>0</v>
      </c>
      <c r="F253" s="31">
        <v>0</v>
      </c>
      <c r="G253" s="31">
        <f>(F253/M253)*100</f>
        <v>0</v>
      </c>
      <c r="H253" s="30">
        <v>5028.7950000000001</v>
      </c>
      <c r="I253" s="29">
        <v>5.1947452349999992</v>
      </c>
      <c r="J253" s="27">
        <f>(I253/M253)*100</f>
        <v>66.854618871106297</v>
      </c>
      <c r="K253" s="28">
        <v>0.628</v>
      </c>
      <c r="L253" s="27">
        <f>(K253/M253)*100</f>
        <v>8.082148161603687</v>
      </c>
      <c r="M253" s="26">
        <f>SUM(C253,F253,I253,K253)</f>
        <v>7.7702114269999996</v>
      </c>
    </row>
    <row r="254" spans="1:13" s="25" customFormat="1" ht="10.5" customHeight="1" x14ac:dyDescent="0.2">
      <c r="A254" s="41">
        <v>2017</v>
      </c>
      <c r="B254" s="18">
        <v>44.173000000000002</v>
      </c>
      <c r="C254" s="19">
        <v>0.93655594600000003</v>
      </c>
      <c r="D254" s="19">
        <f>(C254/M254)*100</f>
        <v>13.749292330670112</v>
      </c>
      <c r="E254" s="39">
        <v>0</v>
      </c>
      <c r="F254" s="38">
        <v>0</v>
      </c>
      <c r="G254" s="38">
        <f>(F254/M254)*100</f>
        <v>0</v>
      </c>
      <c r="H254" s="37">
        <v>5493.35</v>
      </c>
      <c r="I254" s="36">
        <v>5.6911106000000009</v>
      </c>
      <c r="J254" s="19">
        <f>(I254/M254)*100</f>
        <v>83.549459762412738</v>
      </c>
      <c r="K254" s="35">
        <v>0.184</v>
      </c>
      <c r="L254" s="19">
        <f>(K254/M254)*100</f>
        <v>2.7012479069171387</v>
      </c>
      <c r="M254" s="18">
        <f>SUM(C254,F254,I254,K254)</f>
        <v>6.8116665460000014</v>
      </c>
    </row>
    <row r="255" spans="1:13" s="25" customFormat="1" ht="10.5" customHeight="1" x14ac:dyDescent="0.2">
      <c r="A255" s="34">
        <v>2018</v>
      </c>
      <c r="B255" s="33">
        <v>0</v>
      </c>
      <c r="C255" s="31">
        <v>0</v>
      </c>
      <c r="D255" s="31">
        <v>0</v>
      </c>
      <c r="E255" s="32">
        <v>0</v>
      </c>
      <c r="F255" s="31">
        <v>0</v>
      </c>
      <c r="G255" s="31">
        <v>0</v>
      </c>
      <c r="H255" s="30">
        <v>5063.2470000000003</v>
      </c>
      <c r="I255" s="29">
        <v>5.2303341510000001</v>
      </c>
      <c r="J255" s="27">
        <f>(I255/M255)*100</f>
        <v>98.604914436130514</v>
      </c>
      <c r="K255" s="28">
        <v>7.3999999999999996E-2</v>
      </c>
      <c r="L255" s="27">
        <f>(K255/M255)*100</f>
        <v>1.3950855638694848</v>
      </c>
      <c r="M255" s="26">
        <f>SUM(C255,F255,I255,K255)</f>
        <v>5.3043341509999999</v>
      </c>
    </row>
    <row r="256" spans="1:13" s="25" customFormat="1" ht="10.5" customHeight="1" x14ac:dyDescent="0.2">
      <c r="A256" s="41">
        <v>2019</v>
      </c>
      <c r="B256" s="40">
        <v>0</v>
      </c>
      <c r="C256" s="38">
        <v>0</v>
      </c>
      <c r="D256" s="38">
        <v>0</v>
      </c>
      <c r="E256" s="39">
        <v>0</v>
      </c>
      <c r="F256" s="38">
        <v>0</v>
      </c>
      <c r="G256" s="38">
        <v>0</v>
      </c>
      <c r="H256" s="37">
        <v>4290.759</v>
      </c>
      <c r="I256" s="36">
        <v>4.4709708780000001</v>
      </c>
      <c r="J256" s="19">
        <f>(I256/M256)*100</f>
        <v>95.841345957487022</v>
      </c>
      <c r="K256" s="35">
        <v>0.19400000000000001</v>
      </c>
      <c r="L256" s="19">
        <f>(K256/M256)*100</f>
        <v>4.1586540425129739</v>
      </c>
      <c r="M256" s="18">
        <f>SUM(C256,F256,I256,K256)</f>
        <v>4.6649708780000001</v>
      </c>
    </row>
    <row r="257" spans="1:24" s="25" customFormat="1" ht="10.5" customHeight="1" x14ac:dyDescent="0.2">
      <c r="A257" s="34">
        <v>2020</v>
      </c>
      <c r="B257" s="33">
        <v>0</v>
      </c>
      <c r="C257" s="31">
        <v>0</v>
      </c>
      <c r="D257" s="31">
        <v>0</v>
      </c>
      <c r="E257" s="32">
        <v>0</v>
      </c>
      <c r="F257" s="31">
        <v>0</v>
      </c>
      <c r="G257" s="31">
        <v>0</v>
      </c>
      <c r="H257" s="30">
        <v>3739.0819999999999</v>
      </c>
      <c r="I257" s="29">
        <v>3.8849061979999995</v>
      </c>
      <c r="J257" s="27">
        <f>(I257/M257)*100</f>
        <v>97.908216680075853</v>
      </c>
      <c r="K257" s="28">
        <v>8.3000000000000004E-2</v>
      </c>
      <c r="L257" s="27">
        <f>(K257/M257)*100</f>
        <v>2.0917833199241374</v>
      </c>
      <c r="M257" s="26">
        <f>SUM(C257,F257,I257,K257)</f>
        <v>3.9679061979999997</v>
      </c>
    </row>
    <row r="258" spans="1:24" customFormat="1" ht="10.5" customHeight="1" x14ac:dyDescent="0.2">
      <c r="A258" s="24">
        <v>2021</v>
      </c>
      <c r="B258" s="22">
        <v>0</v>
      </c>
      <c r="C258" s="23">
        <v>0</v>
      </c>
      <c r="D258" s="23">
        <v>0</v>
      </c>
      <c r="E258" s="22">
        <v>0</v>
      </c>
      <c r="F258" s="23">
        <v>0</v>
      </c>
      <c r="G258" s="23">
        <v>0</v>
      </c>
      <c r="H258" s="22">
        <v>2916.4229999999998</v>
      </c>
      <c r="I258" s="21">
        <v>3.0418291889999995</v>
      </c>
      <c r="J258" s="19">
        <f>(I258/M258)*100</f>
        <v>98.065657509034423</v>
      </c>
      <c r="K258" s="20">
        <v>0.06</v>
      </c>
      <c r="L258" s="19">
        <f>(K258/M258)*100</f>
        <v>1.9343424909655786</v>
      </c>
      <c r="M258" s="18">
        <f>SUM(C258,F258,I258,K258)</f>
        <v>3.1018291889999996</v>
      </c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customFormat="1" ht="10.5" customHeight="1" thickBot="1" x14ac:dyDescent="0.25">
      <c r="A259" s="17">
        <v>2022</v>
      </c>
      <c r="B259" s="15">
        <v>0</v>
      </c>
      <c r="C259" s="16">
        <v>0</v>
      </c>
      <c r="D259" s="16">
        <v>0</v>
      </c>
      <c r="E259" s="15">
        <v>0</v>
      </c>
      <c r="F259" s="16">
        <v>0</v>
      </c>
      <c r="G259" s="16">
        <v>0</v>
      </c>
      <c r="H259" s="15">
        <v>2761.808</v>
      </c>
      <c r="I259" s="14">
        <v>2.8800832730990145</v>
      </c>
      <c r="J259" s="12">
        <f>(I259/M259)*100</f>
        <v>98.833252285071381</v>
      </c>
      <c r="K259" s="13">
        <v>3.4000000000000002E-2</v>
      </c>
      <c r="L259" s="12">
        <f>(K259/M259)*100</f>
        <v>1.1667477149286241</v>
      </c>
      <c r="M259" s="11">
        <f>SUM(C259,F259,I259,K259)</f>
        <v>2.9140832730990143</v>
      </c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7.5" customHeight="1" x14ac:dyDescent="0.2">
      <c r="A260" s="10"/>
      <c r="B260" s="10"/>
      <c r="C260" s="10"/>
      <c r="D260" s="10"/>
      <c r="F260" s="10"/>
      <c r="G260" s="10"/>
      <c r="H260" s="10"/>
      <c r="I260" s="10"/>
      <c r="J260" s="10"/>
      <c r="K260" s="10"/>
    </row>
    <row r="261" spans="1:24" ht="11.25" customHeight="1" x14ac:dyDescent="0.2">
      <c r="A261" s="9" t="s">
        <v>2</v>
      </c>
    </row>
    <row r="262" spans="1:24" ht="7.5" customHeight="1" x14ac:dyDescent="0.2"/>
    <row r="263" spans="1:24" customFormat="1" ht="11.25" customHeight="1" x14ac:dyDescent="0.2">
      <c r="A263" s="8" t="s">
        <v>1</v>
      </c>
      <c r="B263" s="7" t="s">
        <v>0</v>
      </c>
      <c r="C263" s="6"/>
      <c r="D263" s="6"/>
      <c r="E263" s="6"/>
      <c r="F263" s="6"/>
      <c r="G263" s="5"/>
      <c r="H263" s="5"/>
      <c r="I263" s="5"/>
      <c r="J263" s="5"/>
      <c r="K263" s="4"/>
      <c r="L263" s="5"/>
      <c r="M263" s="5"/>
      <c r="N263" s="5"/>
      <c r="O263" s="4"/>
      <c r="P263" s="4"/>
      <c r="Q263" s="4"/>
    </row>
    <row r="267" spans="1:24" x14ac:dyDescent="0.2">
      <c r="E267" s="1"/>
    </row>
  </sheetData>
  <mergeCells count="21">
    <mergeCell ref="B2:M2"/>
    <mergeCell ref="E4:F4"/>
    <mergeCell ref="E51:F51"/>
    <mergeCell ref="H51:I51"/>
    <mergeCell ref="B45:F45"/>
    <mergeCell ref="B139:C139"/>
    <mergeCell ref="B181:C181"/>
    <mergeCell ref="E181:F181"/>
    <mergeCell ref="B133:F133"/>
    <mergeCell ref="B137:G137"/>
    <mergeCell ref="E139:F139"/>
    <mergeCell ref="B263:F263"/>
    <mergeCell ref="B219:F219"/>
    <mergeCell ref="B175:F175"/>
    <mergeCell ref="E225:F225"/>
    <mergeCell ref="H4:I4"/>
    <mergeCell ref="B89:F89"/>
    <mergeCell ref="H225:I225"/>
    <mergeCell ref="B95:C95"/>
    <mergeCell ref="E95:F95"/>
    <mergeCell ref="H95:I95"/>
  </mergeCells>
  <hyperlinks>
    <hyperlink ref="B45:F45" r:id="rId1" display="EIA, Electric Power Annual - Historical state-level tables" xr:uid="{0C3D4841-5CA6-4E9B-A24B-B94F76958CCE}"/>
    <hyperlink ref="B89:F89" r:id="rId2" display="EIA, Electric Power Annual - Historical state-level tables" xr:uid="{3D47C101-877C-40C1-A17F-018274A34F86}"/>
    <hyperlink ref="B133:F133" r:id="rId3" display="EIA, Electric Power Annual - Historical state-level tables" xr:uid="{8B0AD18A-0DCE-4816-83CB-F68A99AF7059}"/>
    <hyperlink ref="B175:F175" r:id="rId4" display="EIA, Electric Power Annual - Historical state-level tables" xr:uid="{12494792-20C1-4D0C-9D38-92900CA04F61}"/>
    <hyperlink ref="B219:F219" r:id="rId5" display="EIA, Electric Power Annual - Historical state-level tables" xr:uid="{D42A401C-07FF-460F-85F3-5119C29AE11E}"/>
    <hyperlink ref="B263:F263" r:id="rId6" display="EIA, Electric Power Annual - Historical state-level tables" xr:uid="{FDD46EC8-3F27-4086-BE53-821CE7A26B06}"/>
  </hyperlinks>
  <printOptions horizontalCentered="1"/>
  <pageMargins left="0.25" right="0.25" top="0.25" bottom="0.25" header="0.5" footer="0.5"/>
  <pageSetup scale="77" orientation="portrait" r:id="rId7"/>
  <headerFooter alignWithMargins="0"/>
  <rowBreaks count="2" manualBreakCount="2">
    <brk id="92" max="12" man="1"/>
    <brk id="1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5.14</vt:lpstr>
      <vt:lpstr>'T 5.14'!Print_Area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2024-03-28T19:08:32Z</dcterms:created>
  <dcterms:modified xsi:type="dcterms:W3CDTF">2024-03-28T19:08:46Z</dcterms:modified>
</cp:coreProperties>
</file>